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strea\Desktop\NEAS Board October 21\"/>
    </mc:Choice>
  </mc:AlternateContent>
  <xr:revisionPtr revIDLastSave="0" documentId="13_ncr:1_{6C513293-6C4B-4263-81CD-E1D66A0E2EEA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Balance Sheet" sheetId="1" r:id="rId1"/>
  </sheets>
  <calcPr calcId="181029"/>
  <extLst>
    <ext uri="GoogleSheetsCustomDataVersion1">
      <go:sheetsCustomData xmlns:go="http://customooxmlschemas.google.com/" r:id="rId5" roundtripDataSignature="AMtx7mitYvvEeyLyGDeZxnOD2eg5riXfPw=="/>
    </ext>
  </extLst>
</workbook>
</file>

<file path=xl/calcChain.xml><?xml version="1.0" encoding="utf-8"?>
<calcChain xmlns="http://schemas.openxmlformats.org/spreadsheetml/2006/main">
  <c r="B117" i="1" l="1"/>
  <c r="I171" i="1"/>
  <c r="B119" i="1" s="1"/>
  <c r="G171" i="1"/>
  <c r="B43" i="1"/>
  <c r="B118" i="1" s="1"/>
  <c r="C40" i="1"/>
  <c r="D40" i="1"/>
  <c r="D43" i="1" s="1"/>
  <c r="E40" i="1"/>
  <c r="B113" i="1"/>
  <c r="B104" i="1"/>
  <c r="B99" i="1"/>
  <c r="B70" i="1"/>
  <c r="B72" i="1" s="1"/>
  <c r="B56" i="1"/>
  <c r="B25" i="1"/>
  <c r="B27" i="1" s="1"/>
  <c r="B21" i="1"/>
  <c r="I170" i="1"/>
  <c r="G170" i="1"/>
  <c r="I169" i="1"/>
  <c r="G169" i="1"/>
  <c r="I168" i="1"/>
  <c r="G168" i="1"/>
  <c r="E119" i="1" s="1"/>
  <c r="I167" i="1"/>
  <c r="G167" i="1"/>
  <c r="I166" i="1"/>
  <c r="G166" i="1"/>
  <c r="I165" i="1"/>
  <c r="G165" i="1"/>
  <c r="I164" i="1"/>
  <c r="G164" i="1"/>
  <c r="I163" i="1"/>
  <c r="G163" i="1"/>
  <c r="I162" i="1"/>
  <c r="G162" i="1"/>
  <c r="I161" i="1"/>
  <c r="G161" i="1"/>
  <c r="I160" i="1"/>
  <c r="G160" i="1"/>
  <c r="I159" i="1"/>
  <c r="G159" i="1"/>
  <c r="H119" i="1" s="1"/>
  <c r="I158" i="1"/>
  <c r="G158" i="1"/>
  <c r="I157" i="1"/>
  <c r="G157" i="1"/>
  <c r="I156" i="1"/>
  <c r="I119" i="1" s="1"/>
  <c r="G156" i="1"/>
  <c r="I155" i="1"/>
  <c r="G155" i="1"/>
  <c r="I154" i="1"/>
  <c r="G154" i="1"/>
  <c r="I153" i="1"/>
  <c r="G153" i="1"/>
  <c r="J119" i="1" s="1"/>
  <c r="I152" i="1"/>
  <c r="G152" i="1"/>
  <c r="I151" i="1"/>
  <c r="G151" i="1"/>
  <c r="I150" i="1"/>
  <c r="K119" i="1" s="1"/>
  <c r="G150" i="1"/>
  <c r="I149" i="1"/>
  <c r="G149" i="1"/>
  <c r="I148" i="1"/>
  <c r="G148" i="1"/>
  <c r="I147" i="1"/>
  <c r="G147" i="1"/>
  <c r="L119" i="1" s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O119" i="1" s="1"/>
  <c r="I137" i="1"/>
  <c r="G137" i="1"/>
  <c r="I136" i="1"/>
  <c r="G136" i="1"/>
  <c r="N119" i="1"/>
  <c r="M119" i="1"/>
  <c r="G119" i="1"/>
  <c r="F119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99" i="1"/>
  <c r="O117" i="1" s="1"/>
  <c r="N99" i="1"/>
  <c r="M99" i="1"/>
  <c r="L99" i="1"/>
  <c r="L117" i="1" s="1"/>
  <c r="K99" i="1"/>
  <c r="K117" i="1" s="1"/>
  <c r="J99" i="1"/>
  <c r="I99" i="1"/>
  <c r="I117" i="1" s="1"/>
  <c r="H99" i="1"/>
  <c r="H117" i="1" s="1"/>
  <c r="G99" i="1"/>
  <c r="G117" i="1" s="1"/>
  <c r="F99" i="1"/>
  <c r="E99" i="1"/>
  <c r="D99" i="1"/>
  <c r="C99" i="1"/>
  <c r="C117" i="1" s="1"/>
  <c r="O70" i="1"/>
  <c r="O72" i="1" s="1"/>
  <c r="O106" i="1" s="1"/>
  <c r="N70" i="1"/>
  <c r="N72" i="1" s="1"/>
  <c r="M70" i="1"/>
  <c r="M72" i="1" s="1"/>
  <c r="L70" i="1"/>
  <c r="L72" i="1" s="1"/>
  <c r="K70" i="1"/>
  <c r="K72" i="1" s="1"/>
  <c r="K106" i="1" s="1"/>
  <c r="J70" i="1"/>
  <c r="J72" i="1" s="1"/>
  <c r="I70" i="1"/>
  <c r="I72" i="1" s="1"/>
  <c r="H70" i="1"/>
  <c r="H72" i="1" s="1"/>
  <c r="G70" i="1"/>
  <c r="G72" i="1" s="1"/>
  <c r="G106" i="1" s="1"/>
  <c r="F70" i="1"/>
  <c r="F72" i="1" s="1"/>
  <c r="E70" i="1"/>
  <c r="E72" i="1" s="1"/>
  <c r="D70" i="1"/>
  <c r="D72" i="1" s="1"/>
  <c r="C70" i="1"/>
  <c r="C72" i="1" s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O43" i="1"/>
  <c r="N43" i="1"/>
  <c r="M43" i="1"/>
  <c r="L43" i="1"/>
  <c r="K43" i="1"/>
  <c r="J43" i="1"/>
  <c r="I43" i="1"/>
  <c r="H43" i="1"/>
  <c r="G43" i="1"/>
  <c r="F43" i="1"/>
  <c r="C43" i="1"/>
  <c r="E43" i="1"/>
  <c r="H27" i="1"/>
  <c r="H118" i="1" s="1"/>
  <c r="O25" i="1"/>
  <c r="N25" i="1"/>
  <c r="M25" i="1"/>
  <c r="M27" i="1" s="1"/>
  <c r="L25" i="1"/>
  <c r="K25" i="1"/>
  <c r="J25" i="1"/>
  <c r="I25" i="1"/>
  <c r="I27" i="1" s="1"/>
  <c r="H25" i="1"/>
  <c r="G25" i="1"/>
  <c r="F25" i="1"/>
  <c r="E25" i="1"/>
  <c r="E27" i="1" s="1"/>
  <c r="D25" i="1"/>
  <c r="D27" i="1" s="1"/>
  <c r="C25" i="1"/>
  <c r="O21" i="1"/>
  <c r="O27" i="1" s="1"/>
  <c r="N21" i="1"/>
  <c r="N27" i="1" s="1"/>
  <c r="M21" i="1"/>
  <c r="L21" i="1"/>
  <c r="L27" i="1" s="1"/>
  <c r="L118" i="1" s="1"/>
  <c r="K21" i="1"/>
  <c r="K27" i="1" s="1"/>
  <c r="J21" i="1"/>
  <c r="J27" i="1" s="1"/>
  <c r="I21" i="1"/>
  <c r="H21" i="1"/>
  <c r="G21" i="1"/>
  <c r="G27" i="1" s="1"/>
  <c r="F21" i="1"/>
  <c r="F27" i="1" s="1"/>
  <c r="E21" i="1"/>
  <c r="D21" i="1"/>
  <c r="C21" i="1"/>
  <c r="C27" i="1" s="1"/>
  <c r="C106" i="1" l="1"/>
  <c r="B106" i="1"/>
  <c r="D117" i="1"/>
  <c r="B58" i="1"/>
  <c r="G58" i="1"/>
  <c r="G108" i="1" s="1"/>
  <c r="K58" i="1"/>
  <c r="K108" i="1" s="1"/>
  <c r="O58" i="1"/>
  <c r="O108" i="1" s="1"/>
  <c r="D106" i="1"/>
  <c r="H106" i="1"/>
  <c r="L106" i="1"/>
  <c r="C58" i="1"/>
  <c r="F106" i="1"/>
  <c r="J106" i="1"/>
  <c r="N106" i="1"/>
  <c r="C119" i="1"/>
  <c r="D119" i="1"/>
  <c r="D118" i="1"/>
  <c r="E118" i="1"/>
  <c r="E58" i="1"/>
  <c r="M118" i="1"/>
  <c r="E106" i="1"/>
  <c r="M106" i="1"/>
  <c r="I118" i="1"/>
  <c r="F118" i="1"/>
  <c r="J118" i="1"/>
  <c r="N118" i="1"/>
  <c r="I58" i="1"/>
  <c r="M58" i="1"/>
  <c r="M108" i="1" s="1"/>
  <c r="C118" i="1"/>
  <c r="G118" i="1"/>
  <c r="K118" i="1"/>
  <c r="O118" i="1"/>
  <c r="H58" i="1"/>
  <c r="H108" i="1" s="1"/>
  <c r="E117" i="1"/>
  <c r="M117" i="1"/>
  <c r="F58" i="1"/>
  <c r="F108" i="1" s="1"/>
  <c r="J58" i="1"/>
  <c r="J108" i="1" s="1"/>
  <c r="N58" i="1"/>
  <c r="N108" i="1" s="1"/>
  <c r="I106" i="1"/>
  <c r="F117" i="1"/>
  <c r="J117" i="1"/>
  <c r="N117" i="1"/>
  <c r="D58" i="1"/>
  <c r="L58" i="1"/>
  <c r="L108" i="1" s="1"/>
  <c r="C108" i="1" l="1"/>
  <c r="B108" i="1"/>
  <c r="D108" i="1"/>
  <c r="I108" i="1"/>
  <c r="E108" i="1"/>
</calcChain>
</file>

<file path=xl/sharedStrings.xml><?xml version="1.0" encoding="utf-8"?>
<sst xmlns="http://schemas.openxmlformats.org/spreadsheetml/2006/main" count="122" uniqueCount="112">
  <si>
    <t xml:space="preserve">Liquidity Assessment </t>
  </si>
  <si>
    <t>National ELT Accreditation Scheme Limited</t>
  </si>
  <si>
    <t>31 Dec 2019</t>
  </si>
  <si>
    <t>30 Sep 2019</t>
  </si>
  <si>
    <t>30 Jun 2019</t>
  </si>
  <si>
    <t>31 Mar 2019</t>
  </si>
  <si>
    <t>31 Dec 2018</t>
  </si>
  <si>
    <t>Assets</t>
  </si>
  <si>
    <t xml:space="preserve">   Bank</t>
  </si>
  <si>
    <t xml:space="preserve">   CBA Cheque Acc 10804774</t>
  </si>
  <si>
    <t xml:space="preserve">   CBA Online Saver 4782 (Credit Cards)</t>
  </si>
  <si>
    <t xml:space="preserve">   Clearing account</t>
  </si>
  <si>
    <t xml:space="preserve">   Westpac Cash Reserve 52-6331</t>
  </si>
  <si>
    <t xml:space="preserve">   Westpac Cheque Account 18-7624</t>
  </si>
  <si>
    <t xml:space="preserve">   CBA Term Deposit Bank Guarante</t>
  </si>
  <si>
    <t xml:space="preserve">   Westpac Term Deposit (Credit Card)</t>
  </si>
  <si>
    <t xml:space="preserve">      Investments - JB Were</t>
  </si>
  <si>
    <t xml:space="preserve">      JBWERE ACC# 100555243</t>
  </si>
  <si>
    <t xml:space="preserve">      JBWere Share Portfolio</t>
  </si>
  <si>
    <t xml:space="preserve">      Total Investments - JB Were</t>
  </si>
  <si>
    <t xml:space="preserve">      Term deposits</t>
  </si>
  <si>
    <t xml:space="preserve">      Westpac Term Deposit Bank Guarantee</t>
  </si>
  <si>
    <t xml:space="preserve">      Total Term deposits</t>
  </si>
  <si>
    <t xml:space="preserve">   Total Bank</t>
  </si>
  <si>
    <t xml:space="preserve">   Current Assets</t>
  </si>
  <si>
    <t xml:space="preserve">   Accrued Income</t>
  </si>
  <si>
    <t xml:space="preserve">   Deposits Paid</t>
  </si>
  <si>
    <t xml:space="preserve">   Undeposited funds</t>
  </si>
  <si>
    <t xml:space="preserve">   Eventbrite Holding Account</t>
  </si>
  <si>
    <t xml:space="preserve">   Other Debtors</t>
  </si>
  <si>
    <t xml:space="preserve">   Prepaid Expense</t>
  </si>
  <si>
    <t xml:space="preserve">   Prepaid Insurance</t>
  </si>
  <si>
    <t xml:space="preserve">   Prepayments - NEAS Conference</t>
  </si>
  <si>
    <t xml:space="preserve">   Provision for bad and doubtful debts</t>
  </si>
  <si>
    <t xml:space="preserve">   Trade debtors - adjustment a/c</t>
  </si>
  <si>
    <t xml:space="preserve">   Trade Debtors New</t>
  </si>
  <si>
    <t xml:space="preserve">Note: 1
</t>
  </si>
  <si>
    <t xml:space="preserve">   Trade Debtors Original</t>
  </si>
  <si>
    <t xml:space="preserve">   Total Current Assets</t>
  </si>
  <si>
    <t xml:space="preserve">   Fixed Assets</t>
  </si>
  <si>
    <t xml:space="preserve">   Accum Dep'n - Office Equipment</t>
  </si>
  <si>
    <t xml:space="preserve">   Accum Dep'n - Office Fitout</t>
  </si>
  <si>
    <t xml:space="preserve">   Accum Dep'n - Software</t>
  </si>
  <si>
    <t xml:space="preserve">   Impairment of Office Equipment</t>
  </si>
  <si>
    <t xml:space="preserve">   Impairment of Office Fitout</t>
  </si>
  <si>
    <t xml:space="preserve">  Office lease - Accumulated depreciation</t>
  </si>
  <si>
    <t xml:space="preserve">  Office lease - ROU Asset</t>
  </si>
  <si>
    <t xml:space="preserve">   Office Eq'ment  at Cost</t>
  </si>
  <si>
    <t xml:space="preserve">   Office Fitout</t>
  </si>
  <si>
    <t xml:space="preserve">   Software (web/d'base) at Cost</t>
  </si>
  <si>
    <t xml:space="preserve">   Total Fixed Assets</t>
  </si>
  <si>
    <t>Total Assets</t>
  </si>
  <si>
    <t>ok</t>
  </si>
  <si>
    <t>Liabilities</t>
  </si>
  <si>
    <t xml:space="preserve">   Overdrafts</t>
  </si>
  <si>
    <t xml:space="preserve">      CBA Credit Cards</t>
  </si>
  <si>
    <t xml:space="preserve">      CBA Credit Card Ana Bratkovic</t>
  </si>
  <si>
    <t xml:space="preserve">      CBA Credit Card Benjamin Colth</t>
  </si>
  <si>
    <t xml:space="preserve">      CBA Credit Card Cameron Heath</t>
  </si>
  <si>
    <t xml:space="preserve">      CBA Credit Card Patrick Pheasa</t>
  </si>
  <si>
    <t xml:space="preserve">      Total CBA Credit Cards</t>
  </si>
  <si>
    <t xml:space="preserve">   Total Overdrafts</t>
  </si>
  <si>
    <t xml:space="preserve">   Current Liabilities</t>
  </si>
  <si>
    <t xml:space="preserve">   Accrued Expenses (Redundancy)</t>
  </si>
  <si>
    <t xml:space="preserve">   Annual Return Fees in Advance</t>
  </si>
  <si>
    <t xml:space="preserve">   Annual Return Fees in Advance - International</t>
  </si>
  <si>
    <t xml:space="preserve">   Audit Accrual</t>
  </si>
  <si>
    <t xml:space="preserve">   Conf regist paid in Advance</t>
  </si>
  <si>
    <t xml:space="preserve">   Conf S'ship paid in Advance</t>
  </si>
  <si>
    <t xml:space="preserve">   FBT Liability</t>
  </si>
  <si>
    <t>Grants received in advance</t>
  </si>
  <si>
    <t xml:space="preserve">   GST</t>
  </si>
  <si>
    <t xml:space="preserve">  Office lease liability</t>
  </si>
  <si>
    <t xml:space="preserve">  Other Salary Sacrifice Payable</t>
  </si>
  <si>
    <t xml:space="preserve">   PAYG withheld</t>
  </si>
  <si>
    <t xml:space="preserve">   Provision for Annual Leave</t>
  </si>
  <si>
    <t xml:space="preserve">  Provision for board wages</t>
  </si>
  <si>
    <t xml:space="preserve">   Rounding</t>
  </si>
  <si>
    <t xml:space="preserve">   Superannuation payable</t>
  </si>
  <si>
    <t xml:space="preserve">   SUSPENSE</t>
  </si>
  <si>
    <t xml:space="preserve">  Trade creditors adjustment</t>
  </si>
  <si>
    <t xml:space="preserve">   Trade Creditors New</t>
  </si>
  <si>
    <t xml:space="preserve">   Wages Payable - Payroll</t>
  </si>
  <si>
    <t xml:space="preserve">   Westpac CC Ana Bratkovic</t>
  </si>
  <si>
    <t xml:space="preserve">   Westpac CC Joel Manning</t>
  </si>
  <si>
    <t xml:space="preserve">   Westpac CC Patrick Pheasant</t>
  </si>
  <si>
    <t xml:space="preserve">   Westpac Credit Card Account</t>
  </si>
  <si>
    <t xml:space="preserve">   Total Current Liabilities</t>
  </si>
  <si>
    <t xml:space="preserve">   Non-Current Liabilities</t>
  </si>
  <si>
    <t xml:space="preserve">  Office lease - non current</t>
  </si>
  <si>
    <t xml:space="preserve">   Provision for LSL [21650]</t>
  </si>
  <si>
    <t xml:space="preserve">   Total Non-Current Liabilities</t>
  </si>
  <si>
    <t>Total Liabilities</t>
  </si>
  <si>
    <t>Net Assets</t>
  </si>
  <si>
    <t>Equity</t>
  </si>
  <si>
    <t>Current Year Earnings</t>
  </si>
  <si>
    <t>Retained Earnings</t>
  </si>
  <si>
    <t>Total Equity</t>
  </si>
  <si>
    <t>Performance ratios:</t>
  </si>
  <si>
    <t>Quick ratio (cash + receivables)/current liabilities</t>
  </si>
  <si>
    <t>Current ratio (total current assets + cash)/total current liabilities</t>
  </si>
  <si>
    <t>Return on investment (net income rolling 12 months /net assets average rolling 12 months)</t>
  </si>
  <si>
    <t>Income</t>
  </si>
  <si>
    <t>Net assets</t>
  </si>
  <si>
    <t>Figures needed for 12 months rolling ROI</t>
  </si>
  <si>
    <t>Month</t>
  </si>
  <si>
    <t>Monthly profit/loss figures</t>
  </si>
  <si>
    <t>Rolling 12 months P/L</t>
  </si>
  <si>
    <t>Monthly net assets</t>
  </si>
  <si>
    <t>Average rolling 12 months net assets</t>
  </si>
  <si>
    <t>FINAL as at 30/6/21 (post audit figures)</t>
  </si>
  <si>
    <t>As at 30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</si>
</sst>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809]#,##0.00;\-[$$-809]#,##0.00"/>
    <numFmt numFmtId="165" formatCode="[$-C09]dd\-mmm\-yy"/>
    <numFmt numFmtId="166" formatCode="0.0%"/>
    <numFmt numFmtId="167" formatCode="[$-C09]dd\-mmm\-yy;@"/>
  </numFmts>
  <fonts count="11" x14ac:knownFonts="1">
    <font>
      <sz val="10"/>
      <color rgb="FF000000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0" borderId="0" xfId="0" applyNumberFormat="1" applyFont="1" applyAlignme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7" fillId="3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2" fontId="7" fillId="4" borderId="3" xfId="0" applyNumberFormat="1" applyFont="1" applyFill="1" applyBorder="1" applyAlignment="1">
      <alignment vertical="center"/>
    </xf>
    <xf numFmtId="166" fontId="7" fillId="5" borderId="3" xfId="0" applyNumberFormat="1" applyFont="1" applyFill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17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7" fontId="7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" fontId="7" fillId="2" borderId="3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17" fontId="0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pane ySplit="1530" topLeftCell="A109" activePane="bottomLeft"/>
      <selection activeCell="A4" sqref="A4"/>
      <selection pane="bottomLeft" activeCell="B171" sqref="B171"/>
    </sheetView>
  </sheetViews>
  <sheetFormatPr defaultColWidth="14.42578125" defaultRowHeight="15" customHeight="1" x14ac:dyDescent="0.2"/>
  <cols>
    <col min="1" max="1" width="77" customWidth="1"/>
    <col min="2" max="3" width="25.28515625" customWidth="1"/>
    <col min="4" max="4" width="23.5703125" customWidth="1"/>
    <col min="5" max="5" width="22.28515625" customWidth="1"/>
    <col min="6" max="6" width="19.42578125" customWidth="1"/>
    <col min="7" max="7" width="17.28515625" customWidth="1"/>
    <col min="8" max="8" width="16.42578125" customWidth="1"/>
    <col min="9" max="15" width="14.28515625" customWidth="1"/>
    <col min="16" max="27" width="8" customWidth="1"/>
  </cols>
  <sheetData>
    <row r="1" spans="1:16" ht="12.75" customHeight="1" x14ac:dyDescent="0.2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2.75" customHeight="1" x14ac:dyDescent="0.2">
      <c r="A2" s="38" t="s">
        <v>1</v>
      </c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12.75" customHeight="1" x14ac:dyDescent="0.2">
      <c r="A3" s="38" t="s">
        <v>111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6" ht="12.75" customHeight="1" x14ac:dyDescent="0.2">
      <c r="A4" s="2" t="s">
        <v>110</v>
      </c>
      <c r="B4" s="2"/>
      <c r="C4" s="2"/>
      <c r="D4" s="2"/>
      <c r="E4" s="3"/>
      <c r="F4" s="3"/>
      <c r="G4" s="3"/>
      <c r="H4" s="3"/>
    </row>
    <row r="5" spans="1:16" ht="12.75" customHeight="1" x14ac:dyDescent="0.2">
      <c r="A5" s="4"/>
      <c r="B5" s="31">
        <v>44469</v>
      </c>
      <c r="C5" s="5">
        <v>44439</v>
      </c>
      <c r="D5" s="5">
        <v>44408</v>
      </c>
      <c r="E5" s="5">
        <v>44377</v>
      </c>
      <c r="F5" s="5">
        <v>44286</v>
      </c>
      <c r="G5" s="5">
        <v>44196</v>
      </c>
      <c r="H5" s="5">
        <v>44104</v>
      </c>
      <c r="I5" s="6">
        <v>44012</v>
      </c>
      <c r="J5" s="6">
        <v>43921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7"/>
    </row>
    <row r="6" spans="1:16" ht="12.75" customHeight="1" x14ac:dyDescent="0.2">
      <c r="G6" s="8"/>
      <c r="H6" s="8"/>
    </row>
    <row r="7" spans="1:16" ht="12.75" customHeight="1" x14ac:dyDescent="0.2">
      <c r="A7" s="9" t="s">
        <v>7</v>
      </c>
      <c r="B7" s="9"/>
      <c r="C7" s="9"/>
      <c r="D7" s="9"/>
      <c r="E7" s="9"/>
      <c r="F7" s="9"/>
      <c r="G7" s="9"/>
      <c r="H7" s="9"/>
      <c r="I7" s="9"/>
      <c r="J7" s="9"/>
    </row>
    <row r="8" spans="1:16" ht="12.75" customHeight="1" x14ac:dyDescent="0.2">
      <c r="H8" s="10"/>
    </row>
    <row r="9" spans="1:16" ht="12.75" customHeight="1" x14ac:dyDescent="0.2">
      <c r="A9" s="9" t="s">
        <v>8</v>
      </c>
      <c r="B9" s="9"/>
      <c r="C9" s="9"/>
      <c r="D9" s="9"/>
      <c r="E9" s="9"/>
      <c r="F9" s="9"/>
      <c r="G9" s="9"/>
      <c r="H9" s="9"/>
      <c r="I9" s="9"/>
      <c r="J9" s="9"/>
    </row>
    <row r="10" spans="1:16" ht="12.75" customHeight="1" x14ac:dyDescent="0.2">
      <c r="A10" s="11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2374.4499999999998</v>
      </c>
      <c r="L10" s="11">
        <v>8619.89</v>
      </c>
      <c r="M10" s="11">
        <v>5119.07</v>
      </c>
      <c r="N10" s="11">
        <v>15052.91</v>
      </c>
      <c r="O10" s="11">
        <v>28655.88</v>
      </c>
      <c r="P10" s="7"/>
    </row>
    <row r="11" spans="1:16" ht="12.75" customHeight="1" x14ac:dyDescent="0.2">
      <c r="A11" s="11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0.68</v>
      </c>
      <c r="J11" s="11">
        <v>0.68</v>
      </c>
      <c r="K11" s="11">
        <v>25000</v>
      </c>
      <c r="L11" s="11">
        <v>25522.7</v>
      </c>
      <c r="M11" s="11">
        <v>25513.31</v>
      </c>
      <c r="N11" s="11">
        <v>25490.11</v>
      </c>
      <c r="O11" s="11">
        <v>25467.49</v>
      </c>
      <c r="P11" s="7"/>
    </row>
    <row r="12" spans="1:16" ht="12.75" customHeight="1" x14ac:dyDescent="0.2">
      <c r="A12" s="11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3461.7</v>
      </c>
      <c r="O12" s="11">
        <v>390.5</v>
      </c>
      <c r="P12" s="7"/>
    </row>
    <row r="13" spans="1:16" ht="12.75" customHeight="1" x14ac:dyDescent="0.2">
      <c r="A13" s="11" t="s">
        <v>12</v>
      </c>
      <c r="B13" s="11">
        <v>879.58</v>
      </c>
      <c r="C13" s="11">
        <v>879.58</v>
      </c>
      <c r="D13" s="11">
        <v>879.58</v>
      </c>
      <c r="E13" s="11">
        <v>879.58</v>
      </c>
      <c r="F13" s="11">
        <v>879.58</v>
      </c>
      <c r="G13" s="11">
        <v>879.58</v>
      </c>
      <c r="H13" s="11">
        <v>879.58</v>
      </c>
      <c r="I13" s="11">
        <v>879.58</v>
      </c>
      <c r="J13" s="11">
        <v>879.58</v>
      </c>
      <c r="K13" s="11">
        <v>879.58</v>
      </c>
      <c r="L13" s="11">
        <v>879.58</v>
      </c>
      <c r="M13" s="11">
        <v>879.58</v>
      </c>
      <c r="N13" s="11">
        <v>879.58</v>
      </c>
      <c r="O13" s="11">
        <v>879.58</v>
      </c>
      <c r="P13" s="7"/>
    </row>
    <row r="14" spans="1:16" ht="12.75" customHeight="1" x14ac:dyDescent="0.2">
      <c r="A14" s="11" t="s">
        <v>13</v>
      </c>
      <c r="B14" s="11">
        <v>45345.440000000002</v>
      </c>
      <c r="C14" s="11">
        <v>57992.22</v>
      </c>
      <c r="D14" s="11">
        <v>120247.55</v>
      </c>
      <c r="E14" s="11">
        <v>132996.74</v>
      </c>
      <c r="F14" s="11">
        <v>154807.75</v>
      </c>
      <c r="G14" s="11">
        <v>268134.96000000002</v>
      </c>
      <c r="H14" s="11">
        <v>235252.79</v>
      </c>
      <c r="I14" s="11">
        <v>108084.95</v>
      </c>
      <c r="J14" s="11">
        <v>87622.67</v>
      </c>
      <c r="K14" s="11">
        <v>62409.94</v>
      </c>
      <c r="L14" s="11">
        <v>83516.42</v>
      </c>
      <c r="M14" s="11">
        <v>115224.71</v>
      </c>
      <c r="N14" s="11">
        <v>56321.36</v>
      </c>
      <c r="O14" s="11">
        <v>52037.69</v>
      </c>
      <c r="P14" s="7"/>
    </row>
    <row r="15" spans="1:16" ht="12.75" customHeight="1" x14ac:dyDescent="0.2">
      <c r="A15" s="11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32977</v>
      </c>
      <c r="M15" s="11">
        <v>32977</v>
      </c>
      <c r="N15" s="11">
        <v>32977</v>
      </c>
      <c r="O15" s="11">
        <v>32977</v>
      </c>
      <c r="P15" s="7"/>
    </row>
    <row r="16" spans="1:16" ht="12.75" customHeight="1" x14ac:dyDescent="0.2">
      <c r="A16" s="11" t="s">
        <v>15</v>
      </c>
      <c r="B16" s="11">
        <v>25270.15</v>
      </c>
      <c r="C16" s="11">
        <v>25270.15</v>
      </c>
      <c r="D16" s="11">
        <v>25270.15</v>
      </c>
      <c r="E16" s="11">
        <v>25270.15</v>
      </c>
      <c r="F16" s="11">
        <v>25144.14</v>
      </c>
      <c r="G16" s="11">
        <v>25144.14</v>
      </c>
      <c r="H16" s="11">
        <v>25144.14</v>
      </c>
      <c r="I16" s="11">
        <v>25144.14</v>
      </c>
      <c r="J16" s="11">
        <v>25000</v>
      </c>
      <c r="K16" s="11">
        <v>25000</v>
      </c>
      <c r="L16" s="11">
        <v>0</v>
      </c>
      <c r="M16" s="11">
        <v>0</v>
      </c>
      <c r="N16" s="11">
        <v>0</v>
      </c>
      <c r="O16" s="11">
        <v>0</v>
      </c>
      <c r="P16" s="7"/>
    </row>
    <row r="17" spans="1:16" ht="12.75" customHeight="1" x14ac:dyDescent="0.2">
      <c r="H17" s="10"/>
    </row>
    <row r="18" spans="1:16" ht="12.75" customHeight="1" x14ac:dyDescent="0.2">
      <c r="A18" s="9" t="s">
        <v>16</v>
      </c>
      <c r="B18" s="9"/>
      <c r="C18" s="9"/>
      <c r="D18" s="9"/>
      <c r="E18" s="9"/>
      <c r="F18" s="9"/>
      <c r="G18" s="9"/>
      <c r="H18" s="9"/>
      <c r="I18" s="9"/>
      <c r="J18" s="9"/>
    </row>
    <row r="19" spans="1:16" ht="12.75" customHeight="1" x14ac:dyDescent="0.2">
      <c r="A19" s="11" t="s">
        <v>17</v>
      </c>
      <c r="B19" s="11">
        <v>56168.09</v>
      </c>
      <c r="C19" s="11">
        <v>51465.75</v>
      </c>
      <c r="D19" s="11">
        <v>51223.35</v>
      </c>
      <c r="E19" s="11">
        <v>41877.699999999997</v>
      </c>
      <c r="F19" s="11">
        <v>43093.79</v>
      </c>
      <c r="G19" s="11">
        <v>23879.74</v>
      </c>
      <c r="H19" s="11">
        <v>100478.24</v>
      </c>
      <c r="I19" s="11">
        <v>91158.69</v>
      </c>
      <c r="J19" s="11">
        <v>174492.63</v>
      </c>
      <c r="K19" s="11">
        <v>3299.45</v>
      </c>
      <c r="L19" s="11">
        <v>231306.45</v>
      </c>
      <c r="M19" s="11">
        <v>46373.05</v>
      </c>
      <c r="N19" s="11">
        <v>91172.57</v>
      </c>
      <c r="O19" s="11">
        <v>354693.44</v>
      </c>
      <c r="P19" s="7"/>
    </row>
    <row r="20" spans="1:16" ht="12.75" customHeight="1" x14ac:dyDescent="0.2">
      <c r="A20" s="11" t="s">
        <v>18</v>
      </c>
      <c r="B20" s="11">
        <v>876104.82</v>
      </c>
      <c r="C20" s="11">
        <v>883928.23</v>
      </c>
      <c r="D20" s="11">
        <v>871356.9</v>
      </c>
      <c r="E20" s="11">
        <v>863529.38</v>
      </c>
      <c r="F20" s="11">
        <v>818415.81</v>
      </c>
      <c r="G20" s="11">
        <v>822850.85</v>
      </c>
      <c r="H20" s="11">
        <v>703890.67</v>
      </c>
      <c r="I20" s="11">
        <v>698972.58</v>
      </c>
      <c r="J20" s="11">
        <v>648298.89</v>
      </c>
      <c r="K20" s="11">
        <v>902462.04</v>
      </c>
      <c r="L20" s="11">
        <v>749765.53</v>
      </c>
      <c r="M20" s="11">
        <v>920552.72</v>
      </c>
      <c r="N20" s="11">
        <v>891451.15</v>
      </c>
      <c r="O20" s="11">
        <v>636559.76</v>
      </c>
      <c r="P20" s="7"/>
    </row>
    <row r="21" spans="1:16" ht="12.75" customHeight="1" x14ac:dyDescent="0.2">
      <c r="A21" s="12" t="s">
        <v>19</v>
      </c>
      <c r="B21" s="13">
        <f t="shared" ref="B21:O21" si="0">SUM(B19:B20)</f>
        <v>932272.90999999992</v>
      </c>
      <c r="C21" s="13">
        <f t="shared" si="0"/>
        <v>935393.98</v>
      </c>
      <c r="D21" s="13">
        <f t="shared" si="0"/>
        <v>922580.25</v>
      </c>
      <c r="E21" s="13">
        <f t="shared" si="0"/>
        <v>905407.08</v>
      </c>
      <c r="F21" s="13">
        <f t="shared" si="0"/>
        <v>861509.60000000009</v>
      </c>
      <c r="G21" s="13">
        <f t="shared" si="0"/>
        <v>846730.59</v>
      </c>
      <c r="H21" s="13">
        <f t="shared" si="0"/>
        <v>804368.91</v>
      </c>
      <c r="I21" s="13">
        <f t="shared" si="0"/>
        <v>790131.27</v>
      </c>
      <c r="J21" s="13">
        <f t="shared" si="0"/>
        <v>822791.52</v>
      </c>
      <c r="K21" s="13">
        <f t="shared" si="0"/>
        <v>905761.49</v>
      </c>
      <c r="L21" s="13">
        <f t="shared" si="0"/>
        <v>981071.98</v>
      </c>
      <c r="M21" s="13">
        <f t="shared" si="0"/>
        <v>966925.77</v>
      </c>
      <c r="N21" s="13">
        <f t="shared" si="0"/>
        <v>982623.72</v>
      </c>
      <c r="O21" s="13">
        <f t="shared" si="0"/>
        <v>991253.2</v>
      </c>
      <c r="P21" s="7"/>
    </row>
    <row r="22" spans="1:16" ht="12.75" customHeight="1" x14ac:dyDescent="0.2">
      <c r="H22" s="10"/>
    </row>
    <row r="23" spans="1:16" ht="12.75" customHeight="1" x14ac:dyDescent="0.2">
      <c r="A23" s="9" t="s">
        <v>20</v>
      </c>
      <c r="B23" s="9"/>
      <c r="C23" s="9"/>
      <c r="D23" s="9"/>
      <c r="E23" s="9"/>
      <c r="F23" s="9"/>
      <c r="G23" s="9"/>
      <c r="H23" s="9"/>
    </row>
    <row r="24" spans="1:16" ht="12.75" customHeight="1" x14ac:dyDescent="0.2">
      <c r="A24" s="11" t="s">
        <v>21</v>
      </c>
      <c r="B24" s="11">
        <v>11453.75</v>
      </c>
      <c r="C24" s="11">
        <v>11453.75</v>
      </c>
      <c r="D24" s="11">
        <v>11453.75</v>
      </c>
      <c r="E24" s="11">
        <v>11453.75</v>
      </c>
      <c r="F24" s="11">
        <v>11453.75</v>
      </c>
      <c r="G24" s="11">
        <v>11453.75</v>
      </c>
      <c r="H24" s="11">
        <v>11453.75</v>
      </c>
      <c r="I24" s="11">
        <v>11453.75</v>
      </c>
      <c r="J24" s="11">
        <v>11453.75</v>
      </c>
      <c r="K24" s="11">
        <v>11453.75</v>
      </c>
      <c r="L24" s="11">
        <v>11453.75</v>
      </c>
      <c r="M24" s="11">
        <v>0</v>
      </c>
      <c r="N24" s="11">
        <v>0</v>
      </c>
      <c r="O24" s="11">
        <v>0</v>
      </c>
      <c r="P24" s="7"/>
    </row>
    <row r="25" spans="1:16" ht="12.75" customHeight="1" x14ac:dyDescent="0.2">
      <c r="A25" s="12" t="s">
        <v>22</v>
      </c>
      <c r="B25" s="13">
        <f t="shared" ref="B25" si="1">SUM(B24)</f>
        <v>11453.75</v>
      </c>
      <c r="C25" s="13">
        <f t="shared" ref="C25:O25" si="2">SUM(C24)</f>
        <v>11453.75</v>
      </c>
      <c r="D25" s="13">
        <f t="shared" si="2"/>
        <v>11453.75</v>
      </c>
      <c r="E25" s="13">
        <f t="shared" si="2"/>
        <v>11453.75</v>
      </c>
      <c r="F25" s="13">
        <f t="shared" si="2"/>
        <v>11453.75</v>
      </c>
      <c r="G25" s="13">
        <f t="shared" si="2"/>
        <v>11453.75</v>
      </c>
      <c r="H25" s="13">
        <f t="shared" si="2"/>
        <v>11453.75</v>
      </c>
      <c r="I25" s="13">
        <f t="shared" si="2"/>
        <v>11453.75</v>
      </c>
      <c r="J25" s="13">
        <f t="shared" si="2"/>
        <v>11453.75</v>
      </c>
      <c r="K25" s="13">
        <f t="shared" si="2"/>
        <v>11453.75</v>
      </c>
      <c r="L25" s="13">
        <f t="shared" si="2"/>
        <v>11453.75</v>
      </c>
      <c r="M25" s="13">
        <f t="shared" si="2"/>
        <v>0</v>
      </c>
      <c r="N25" s="13">
        <f t="shared" si="2"/>
        <v>0</v>
      </c>
      <c r="O25" s="13">
        <f t="shared" si="2"/>
        <v>0</v>
      </c>
      <c r="P25" s="7"/>
    </row>
    <row r="26" spans="1:16" ht="12.75" customHeight="1" x14ac:dyDescent="0.2">
      <c r="H26" s="10"/>
    </row>
    <row r="27" spans="1:16" ht="12.75" customHeight="1" x14ac:dyDescent="0.2">
      <c r="A27" s="14" t="s">
        <v>23</v>
      </c>
      <c r="B27" s="15">
        <f t="shared" ref="B27" si="3">(0+((B10+B11+B12+B13+B14))+(B21)+(B25))-(0)+B15+B16</f>
        <v>1015221.83</v>
      </c>
      <c r="C27" s="15">
        <f t="shared" ref="C27:O27" si="4">(0+((C10+C11+C12+C13+C14))+(C21)+(C25))-(0)+C15+C16</f>
        <v>1030989.68</v>
      </c>
      <c r="D27" s="15">
        <f t="shared" si="4"/>
        <v>1080431.2799999998</v>
      </c>
      <c r="E27" s="15">
        <f t="shared" si="4"/>
        <v>1076007.2999999998</v>
      </c>
      <c r="F27" s="15">
        <f t="shared" si="4"/>
        <v>1053794.82</v>
      </c>
      <c r="G27" s="15">
        <f t="shared" si="4"/>
        <v>1152343.0199999998</v>
      </c>
      <c r="H27" s="15">
        <f t="shared" si="4"/>
        <v>1077099.17</v>
      </c>
      <c r="I27" s="15">
        <f t="shared" si="4"/>
        <v>935694.37</v>
      </c>
      <c r="J27" s="15">
        <f t="shared" si="4"/>
        <v>947748.2</v>
      </c>
      <c r="K27" s="15">
        <f t="shared" si="4"/>
        <v>1032879.21</v>
      </c>
      <c r="L27" s="15">
        <f t="shared" si="4"/>
        <v>1144041.32</v>
      </c>
      <c r="M27" s="15">
        <f t="shared" si="4"/>
        <v>1146639.44</v>
      </c>
      <c r="N27" s="15">
        <f t="shared" si="4"/>
        <v>1116806.3799999999</v>
      </c>
      <c r="O27" s="15">
        <f t="shared" si="4"/>
        <v>1131661.3399999999</v>
      </c>
      <c r="P27" s="7"/>
    </row>
    <row r="28" spans="1:16" ht="12.75" customHeight="1" x14ac:dyDescent="0.2">
      <c r="H28" s="10"/>
    </row>
    <row r="29" spans="1:16" ht="12.75" customHeight="1" x14ac:dyDescent="0.2">
      <c r="A29" s="9" t="s">
        <v>24</v>
      </c>
      <c r="B29" s="9"/>
      <c r="C29" s="9"/>
      <c r="D29" s="9"/>
      <c r="E29" s="9"/>
      <c r="F29" s="9"/>
      <c r="G29" s="9"/>
      <c r="H29" s="9"/>
      <c r="I29" s="9"/>
      <c r="J29" s="9"/>
    </row>
    <row r="30" spans="1:16" ht="12.75" customHeight="1" x14ac:dyDescent="0.2">
      <c r="A30" s="11" t="s">
        <v>25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18750</v>
      </c>
      <c r="J30" s="11">
        <v>0</v>
      </c>
      <c r="K30" s="11">
        <v>0</v>
      </c>
      <c r="L30" s="11">
        <v>0</v>
      </c>
      <c r="M30" s="11">
        <v>-5000</v>
      </c>
      <c r="N30" s="11">
        <v>0</v>
      </c>
      <c r="O30" s="11">
        <v>0</v>
      </c>
      <c r="P30" s="7"/>
    </row>
    <row r="31" spans="1:16" ht="12.75" customHeight="1" x14ac:dyDescent="0.2">
      <c r="A31" s="11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5049.79</v>
      </c>
      <c r="M31" s="11">
        <v>0</v>
      </c>
      <c r="N31" s="11">
        <v>0</v>
      </c>
      <c r="O31" s="11">
        <v>0</v>
      </c>
      <c r="P31" s="7"/>
    </row>
    <row r="32" spans="1:16" ht="12.75" customHeight="1" x14ac:dyDescent="0.2">
      <c r="A32" s="16" t="s">
        <v>27</v>
      </c>
      <c r="B32" s="16">
        <v>0</v>
      </c>
      <c r="C32" s="16">
        <v>0</v>
      </c>
      <c r="D32" s="16">
        <v>0</v>
      </c>
      <c r="E32" s="16">
        <v>0</v>
      </c>
      <c r="F32" s="11">
        <v>15449.78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7"/>
    </row>
    <row r="33" spans="1:16" ht="12.75" customHeight="1" x14ac:dyDescent="0.2">
      <c r="A33" s="11" t="s">
        <v>28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5272.9</v>
      </c>
      <c r="K33" s="11">
        <v>929.7</v>
      </c>
      <c r="L33" s="11">
        <v>0</v>
      </c>
      <c r="M33" s="11">
        <v>0</v>
      </c>
      <c r="N33" s="11">
        <v>0</v>
      </c>
      <c r="O33" s="11">
        <v>0</v>
      </c>
      <c r="P33" s="7"/>
    </row>
    <row r="34" spans="1:16" ht="12.75" customHeight="1" x14ac:dyDescent="0.2">
      <c r="A34" s="11" t="s">
        <v>29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-1210</v>
      </c>
      <c r="K34" s="11">
        <v>-1210</v>
      </c>
      <c r="L34" s="11">
        <v>0</v>
      </c>
      <c r="M34" s="11">
        <v>0</v>
      </c>
      <c r="N34" s="11">
        <v>0</v>
      </c>
      <c r="O34" s="11">
        <v>0</v>
      </c>
      <c r="P34" s="7"/>
    </row>
    <row r="35" spans="1:16" ht="12.75" customHeight="1" x14ac:dyDescent="0.2">
      <c r="A35" s="11" t="s">
        <v>30</v>
      </c>
      <c r="B35" s="11">
        <v>7200</v>
      </c>
      <c r="C35" s="11">
        <v>7200</v>
      </c>
      <c r="D35" s="11">
        <v>7200</v>
      </c>
      <c r="E35" s="11">
        <v>7200</v>
      </c>
      <c r="F35" s="11">
        <v>14240.58</v>
      </c>
      <c r="G35" s="11">
        <v>10640.58</v>
      </c>
      <c r="H35" s="11">
        <v>55640.58</v>
      </c>
      <c r="I35" s="11">
        <v>55640.58</v>
      </c>
      <c r="J35" s="11">
        <v>0</v>
      </c>
      <c r="K35" s="11">
        <v>0</v>
      </c>
      <c r="L35" s="11">
        <v>0</v>
      </c>
      <c r="M35" s="11">
        <v>9462</v>
      </c>
      <c r="N35" s="11">
        <v>7608.56</v>
      </c>
      <c r="O35" s="11">
        <v>0.02</v>
      </c>
      <c r="P35" s="7"/>
    </row>
    <row r="36" spans="1:16" ht="12.75" customHeight="1" x14ac:dyDescent="0.2">
      <c r="A36" s="11" t="s">
        <v>31</v>
      </c>
      <c r="B36" s="11">
        <v>1568.32</v>
      </c>
      <c r="C36" s="11">
        <v>1986.24</v>
      </c>
      <c r="D36" s="11">
        <v>2404.16</v>
      </c>
      <c r="E36" s="11">
        <v>2822.08</v>
      </c>
      <c r="F36" s="11">
        <v>4493.76</v>
      </c>
      <c r="G36" s="11">
        <v>1042.51</v>
      </c>
      <c r="H36" s="11">
        <v>2606.2600000000002</v>
      </c>
      <c r="I36" s="11">
        <v>4170.01</v>
      </c>
      <c r="J36" s="11">
        <v>5733.76</v>
      </c>
      <c r="K36" s="11">
        <v>977.83</v>
      </c>
      <c r="L36" s="11">
        <v>2444.56</v>
      </c>
      <c r="M36" s="11">
        <v>3911.29</v>
      </c>
      <c r="N36" s="11">
        <v>5378.02</v>
      </c>
      <c r="O36" s="11">
        <v>1138.73</v>
      </c>
      <c r="P36" s="7"/>
    </row>
    <row r="37" spans="1:16" ht="12.75" customHeight="1" x14ac:dyDescent="0.2">
      <c r="A37" s="11" t="s">
        <v>32</v>
      </c>
      <c r="B37" s="11">
        <v>41740.65</v>
      </c>
      <c r="C37" s="11">
        <v>41740.65</v>
      </c>
      <c r="D37" s="11">
        <v>0</v>
      </c>
      <c r="E37" s="11">
        <v>0</v>
      </c>
      <c r="F37" s="11">
        <v>93147.73</v>
      </c>
      <c r="G37" s="11">
        <v>59309.09</v>
      </c>
      <c r="H37" s="11">
        <v>2150</v>
      </c>
      <c r="I37" s="11">
        <v>15786.36</v>
      </c>
      <c r="J37" s="11">
        <v>99443.74</v>
      </c>
      <c r="K37" s="11">
        <v>57145.760000000002</v>
      </c>
      <c r="L37" s="11">
        <v>54586.36</v>
      </c>
      <c r="M37" s="11">
        <v>18485.53</v>
      </c>
      <c r="N37" s="11">
        <v>93440.93</v>
      </c>
      <c r="O37" s="11">
        <v>46078.67</v>
      </c>
      <c r="P37" s="7"/>
    </row>
    <row r="38" spans="1:16" ht="12.75" customHeight="1" x14ac:dyDescent="0.2">
      <c r="A38" s="11" t="s">
        <v>33</v>
      </c>
      <c r="B38" s="34">
        <v>-17927</v>
      </c>
      <c r="C38" s="11">
        <v>-16675.75</v>
      </c>
      <c r="D38" s="11">
        <v>-16675.75</v>
      </c>
      <c r="E38" s="11">
        <v>-16675.75</v>
      </c>
      <c r="F38" s="11">
        <v>-14684</v>
      </c>
      <c r="G38" s="11">
        <v>-14684</v>
      </c>
      <c r="H38" s="11">
        <v>-44234</v>
      </c>
      <c r="I38" s="11">
        <v>-44234</v>
      </c>
      <c r="J38" s="11">
        <v>0</v>
      </c>
      <c r="K38" s="11">
        <v>3873</v>
      </c>
      <c r="L38" s="11">
        <v>0</v>
      </c>
      <c r="M38" s="11">
        <v>0</v>
      </c>
      <c r="N38" s="11">
        <v>0</v>
      </c>
      <c r="O38" s="11">
        <v>0</v>
      </c>
      <c r="P38" s="7"/>
    </row>
    <row r="39" spans="1:16" ht="12.75" customHeight="1" x14ac:dyDescent="0.2">
      <c r="A39" s="11" t="s">
        <v>34</v>
      </c>
      <c r="B39" s="34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-10010</v>
      </c>
      <c r="N39" s="11">
        <v>0</v>
      </c>
      <c r="O39" s="11">
        <v>0</v>
      </c>
      <c r="P39" s="7"/>
    </row>
    <row r="40" spans="1:16" ht="12.75" customHeight="1" x14ac:dyDescent="0.2">
      <c r="A40" s="11" t="s">
        <v>35</v>
      </c>
      <c r="B40" s="34">
        <v>229910.83</v>
      </c>
      <c r="C40" s="11">
        <f>268342.83-64121.25</f>
        <v>204221.58000000002</v>
      </c>
      <c r="D40" s="11">
        <f>249690.91-64121.25</f>
        <v>185569.66</v>
      </c>
      <c r="E40" s="32">
        <f>152836.83-64121.25</f>
        <v>88715.579999999987</v>
      </c>
      <c r="F40" s="32">
        <v>168942.9</v>
      </c>
      <c r="G40" s="11">
        <v>98738.6</v>
      </c>
      <c r="H40" s="11">
        <v>135470.51999999999</v>
      </c>
      <c r="I40" s="11">
        <v>144823.32</v>
      </c>
      <c r="J40" s="11">
        <v>126327.5</v>
      </c>
      <c r="K40" s="11">
        <v>118766.34</v>
      </c>
      <c r="L40" s="11">
        <v>158187.25</v>
      </c>
      <c r="M40" s="11">
        <v>108294.5</v>
      </c>
      <c r="N40" s="11">
        <v>134832.25</v>
      </c>
      <c r="O40" s="11">
        <v>109424.19</v>
      </c>
      <c r="P40" s="7" t="s">
        <v>36</v>
      </c>
    </row>
    <row r="41" spans="1:16" ht="12.75" customHeight="1" x14ac:dyDescent="0.2">
      <c r="A41" s="11" t="s">
        <v>37</v>
      </c>
      <c r="B41" s="11"/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20925</v>
      </c>
      <c r="I41" s="11">
        <v>20925</v>
      </c>
      <c r="J41" s="11">
        <v>0</v>
      </c>
      <c r="K41" s="11">
        <v>0</v>
      </c>
      <c r="L41" s="11">
        <v>0</v>
      </c>
      <c r="M41" s="11">
        <v>-2422</v>
      </c>
      <c r="N41" s="11">
        <v>-2422</v>
      </c>
      <c r="O41" s="11">
        <v>-2422</v>
      </c>
      <c r="P41" s="7"/>
    </row>
    <row r="42" spans="1:16" ht="12.7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7"/>
    </row>
    <row r="43" spans="1:16" ht="12.75" customHeight="1" x14ac:dyDescent="0.2">
      <c r="A43" s="12" t="s">
        <v>38</v>
      </c>
      <c r="B43" s="13">
        <f t="shared" ref="B43:O43" si="5">SUM(B30:B42)</f>
        <v>262492.79999999999</v>
      </c>
      <c r="C43" s="13">
        <f t="shared" si="5"/>
        <v>238472.72000000003</v>
      </c>
      <c r="D43" s="13">
        <f t="shared" si="5"/>
        <v>178498.07</v>
      </c>
      <c r="E43" s="13">
        <f t="shared" si="5"/>
        <v>82061.909999999989</v>
      </c>
      <c r="F43" s="13">
        <f t="shared" si="5"/>
        <v>281590.75</v>
      </c>
      <c r="G43" s="13">
        <f t="shared" si="5"/>
        <v>155046.78</v>
      </c>
      <c r="H43" s="13">
        <f t="shared" si="5"/>
        <v>172558.36</v>
      </c>
      <c r="I43" s="13">
        <f t="shared" si="5"/>
        <v>215861.27000000002</v>
      </c>
      <c r="J43" s="13">
        <f t="shared" si="5"/>
        <v>235567.90000000002</v>
      </c>
      <c r="K43" s="13">
        <f t="shared" si="5"/>
        <v>180482.63</v>
      </c>
      <c r="L43" s="13">
        <f t="shared" si="5"/>
        <v>220267.96</v>
      </c>
      <c r="M43" s="13">
        <f t="shared" si="5"/>
        <v>122721.32</v>
      </c>
      <c r="N43" s="13">
        <f t="shared" si="5"/>
        <v>238837.76000000001</v>
      </c>
      <c r="O43" s="13">
        <f t="shared" si="5"/>
        <v>154219.60999999999</v>
      </c>
      <c r="P43" s="7"/>
    </row>
    <row r="44" spans="1:16" ht="12.75" customHeight="1" x14ac:dyDescent="0.2">
      <c r="H44" s="10"/>
    </row>
    <row r="45" spans="1:16" ht="12.75" customHeight="1" x14ac:dyDescent="0.2">
      <c r="A45" s="9" t="s">
        <v>39</v>
      </c>
      <c r="B45" s="9"/>
      <c r="C45" s="9"/>
      <c r="D45" s="9"/>
      <c r="E45" s="9"/>
      <c r="F45" s="9"/>
      <c r="G45" s="9"/>
      <c r="H45" s="9"/>
      <c r="I45" s="9"/>
      <c r="J45" s="9"/>
    </row>
    <row r="46" spans="1:16" ht="12.75" customHeight="1" x14ac:dyDescent="0.2">
      <c r="A46" s="11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-107073.67</v>
      </c>
      <c r="H46" s="11">
        <v>-105982.07</v>
      </c>
      <c r="I46" s="11">
        <v>-104344.67</v>
      </c>
      <c r="J46" s="11">
        <v>-103734.51</v>
      </c>
      <c r="K46" s="11">
        <v>-102097.11</v>
      </c>
      <c r="L46" s="11">
        <v>-100459.71</v>
      </c>
      <c r="M46" s="11">
        <v>-100179.47</v>
      </c>
      <c r="N46" s="11">
        <v>-98942.45</v>
      </c>
      <c r="O46" s="11">
        <v>-96923.69</v>
      </c>
      <c r="P46" s="7"/>
    </row>
    <row r="47" spans="1:16" ht="12.75" customHeight="1" x14ac:dyDescent="0.2">
      <c r="A47" s="11" t="s">
        <v>41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-4760.03</v>
      </c>
      <c r="H47" s="11">
        <v>-4637.37</v>
      </c>
      <c r="I47" s="11">
        <v>-4453.38</v>
      </c>
      <c r="J47" s="11">
        <v>-4269.3900000000003</v>
      </c>
      <c r="K47" s="11">
        <v>-4085.4</v>
      </c>
      <c r="L47" s="11">
        <v>-3901.41</v>
      </c>
      <c r="M47" s="11">
        <v>-8555.5</v>
      </c>
      <c r="N47" s="11">
        <v>-8601.3799999999992</v>
      </c>
      <c r="O47" s="11">
        <v>-7954.22</v>
      </c>
      <c r="P47" s="7"/>
    </row>
    <row r="48" spans="1:16" ht="12.75" customHeight="1" x14ac:dyDescent="0.2">
      <c r="A48" s="11" t="s">
        <v>42</v>
      </c>
      <c r="B48" s="11">
        <v>-44438.76</v>
      </c>
      <c r="C48" s="11">
        <v>-44438.76</v>
      </c>
      <c r="D48" s="11">
        <v>-44438.76</v>
      </c>
      <c r="E48" s="11">
        <v>-44438.76</v>
      </c>
      <c r="F48" s="11">
        <v>-44438.76</v>
      </c>
      <c r="G48" s="11">
        <v>-45898.43</v>
      </c>
      <c r="H48" s="11">
        <v>-45273.41</v>
      </c>
      <c r="I48" s="11">
        <v>-44335.88</v>
      </c>
      <c r="J48" s="11">
        <v>-43398.35</v>
      </c>
      <c r="K48" s="11">
        <v>-42460.82</v>
      </c>
      <c r="L48" s="11">
        <v>-41523.29</v>
      </c>
      <c r="M48" s="11">
        <v>-40585.760000000002</v>
      </c>
      <c r="N48" s="11">
        <v>-39647.58</v>
      </c>
      <c r="O48" s="11">
        <v>-38710.050000000003</v>
      </c>
      <c r="P48" s="7"/>
    </row>
    <row r="49" spans="1:27" ht="12.75" customHeight="1" x14ac:dyDescent="0.2">
      <c r="A49" s="11" t="s">
        <v>43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-1528</v>
      </c>
      <c r="N49" s="11">
        <v>0</v>
      </c>
      <c r="O49" s="11">
        <v>0</v>
      </c>
      <c r="P49" s="7"/>
    </row>
    <row r="50" spans="1:27" ht="12.75" customHeight="1" x14ac:dyDescent="0.2">
      <c r="A50" s="11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-6800</v>
      </c>
      <c r="N50" s="11">
        <v>0</v>
      </c>
      <c r="O50" s="11">
        <v>0</v>
      </c>
      <c r="P50" s="7"/>
    </row>
    <row r="51" spans="1:27" ht="12.75" customHeight="1" x14ac:dyDescent="0.2">
      <c r="A51" s="11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-27874.560000000001</v>
      </c>
      <c r="H51" s="11">
        <v>-27874.560000000001</v>
      </c>
      <c r="I51" s="11">
        <v>-27874.560000000001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7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2.75" customHeight="1" x14ac:dyDescent="0.2">
      <c r="A52" s="11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100348.41</v>
      </c>
      <c r="H52" s="11">
        <v>100348.41</v>
      </c>
      <c r="I52" s="11">
        <v>100348.41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7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2.75" customHeight="1" x14ac:dyDescent="0.2">
      <c r="A53" s="11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116329.77</v>
      </c>
      <c r="H53" s="11">
        <v>116329.77</v>
      </c>
      <c r="I53" s="11">
        <v>116329.77</v>
      </c>
      <c r="J53" s="11">
        <v>118481.77</v>
      </c>
      <c r="K53" s="11">
        <v>116849.95</v>
      </c>
      <c r="L53" s="11">
        <v>116849.95</v>
      </c>
      <c r="M53" s="11">
        <v>115557.23</v>
      </c>
      <c r="N53" s="11">
        <v>115557.23</v>
      </c>
      <c r="O53" s="11">
        <v>115557.23</v>
      </c>
      <c r="P53" s="7"/>
    </row>
    <row r="54" spans="1:27" ht="12.75" customHeight="1" x14ac:dyDescent="0.2">
      <c r="A54" s="11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7361.05</v>
      </c>
      <c r="H54" s="11">
        <v>7361.05</v>
      </c>
      <c r="I54" s="11">
        <v>7361.05</v>
      </c>
      <c r="J54" s="11">
        <v>7361.05</v>
      </c>
      <c r="K54" s="11">
        <v>7361.05</v>
      </c>
      <c r="L54" s="11">
        <v>7361.05</v>
      </c>
      <c r="M54" s="11">
        <v>18998.05</v>
      </c>
      <c r="N54" s="11">
        <v>18998.05</v>
      </c>
      <c r="O54" s="11">
        <v>18998.05</v>
      </c>
      <c r="P54" s="7"/>
    </row>
    <row r="55" spans="1:27" ht="12.75" customHeight="1" x14ac:dyDescent="0.2">
      <c r="A55" s="11" t="s">
        <v>49</v>
      </c>
      <c r="B55" s="11">
        <v>44438.76</v>
      </c>
      <c r="C55" s="11">
        <v>44438.76</v>
      </c>
      <c r="D55" s="11">
        <v>44438.76</v>
      </c>
      <c r="E55" s="11">
        <v>44438.76</v>
      </c>
      <c r="F55" s="11">
        <v>44438.78</v>
      </c>
      <c r="G55" s="11">
        <v>44438.76</v>
      </c>
      <c r="H55" s="11">
        <v>44438.76</v>
      </c>
      <c r="I55" s="11">
        <v>44438.76</v>
      </c>
      <c r="J55" s="11">
        <v>44438.76</v>
      </c>
      <c r="K55" s="11">
        <v>44438.76</v>
      </c>
      <c r="L55" s="11">
        <v>44438.76</v>
      </c>
      <c r="M55" s="11">
        <v>44438.76</v>
      </c>
      <c r="N55" s="11">
        <v>44438.76</v>
      </c>
      <c r="O55" s="11">
        <v>44438.76</v>
      </c>
      <c r="P55" s="7"/>
    </row>
    <row r="56" spans="1:27" ht="12.75" customHeight="1" x14ac:dyDescent="0.2">
      <c r="A56" s="12" t="s">
        <v>50</v>
      </c>
      <c r="B56" s="13">
        <f t="shared" ref="B56" si="6">SUM(B46:B55)</f>
        <v>0</v>
      </c>
      <c r="C56" s="13">
        <f t="shared" ref="C56:O56" si="7">SUM(C46:C55)</f>
        <v>0</v>
      </c>
      <c r="D56" s="13">
        <f t="shared" si="7"/>
        <v>0</v>
      </c>
      <c r="E56" s="13">
        <f t="shared" si="7"/>
        <v>0</v>
      </c>
      <c r="F56" s="13">
        <f t="shared" si="7"/>
        <v>1.9999999996798579E-2</v>
      </c>
      <c r="G56" s="13">
        <f t="shared" si="7"/>
        <v>82871.300000000017</v>
      </c>
      <c r="H56" s="13">
        <f t="shared" si="7"/>
        <v>84710.580000000016</v>
      </c>
      <c r="I56" s="13">
        <f t="shared" si="7"/>
        <v>87469.500000000029</v>
      </c>
      <c r="J56" s="13">
        <f t="shared" si="7"/>
        <v>18879.330000000005</v>
      </c>
      <c r="K56" s="13">
        <f t="shared" si="7"/>
        <v>20006.430000000011</v>
      </c>
      <c r="L56" s="13">
        <f t="shared" si="7"/>
        <v>22765.349999999995</v>
      </c>
      <c r="M56" s="13">
        <f t="shared" si="7"/>
        <v>21345.309999999987</v>
      </c>
      <c r="N56" s="13">
        <f t="shared" si="7"/>
        <v>31802.629999999994</v>
      </c>
      <c r="O56" s="13">
        <f t="shared" si="7"/>
        <v>35406.079999999973</v>
      </c>
      <c r="P56" s="7"/>
    </row>
    <row r="57" spans="1:27" ht="12.75" customHeight="1" x14ac:dyDescent="0.2">
      <c r="H57" s="10"/>
    </row>
    <row r="58" spans="1:27" ht="12.75" customHeight="1" x14ac:dyDescent="0.2">
      <c r="A58" s="14" t="s">
        <v>51</v>
      </c>
      <c r="B58" s="15">
        <f t="shared" ref="B58" si="8">(0+(0)+(B43)+(B56)+(B27))-(0)</f>
        <v>1277714.6299999999</v>
      </c>
      <c r="C58" s="15">
        <f t="shared" ref="C58:O58" si="9">(0+(0)+(C43)+(C56)+(C27))-(0)</f>
        <v>1269462.4000000001</v>
      </c>
      <c r="D58" s="15">
        <f t="shared" si="9"/>
        <v>1258929.3499999999</v>
      </c>
      <c r="E58" s="15">
        <f t="shared" si="9"/>
        <v>1158069.2099999997</v>
      </c>
      <c r="F58" s="15">
        <f t="shared" si="9"/>
        <v>1335385.5900000001</v>
      </c>
      <c r="G58" s="15">
        <f t="shared" si="9"/>
        <v>1390261.0999999999</v>
      </c>
      <c r="H58" s="15">
        <f t="shared" si="9"/>
        <v>1334368.1099999999</v>
      </c>
      <c r="I58" s="15">
        <f t="shared" si="9"/>
        <v>1239025.1400000001</v>
      </c>
      <c r="J58" s="15">
        <f t="shared" si="9"/>
        <v>1202195.43</v>
      </c>
      <c r="K58" s="15">
        <f t="shared" si="9"/>
        <v>1233368.27</v>
      </c>
      <c r="L58" s="15">
        <f t="shared" si="9"/>
        <v>1387074.6300000001</v>
      </c>
      <c r="M58" s="15">
        <f t="shared" si="9"/>
        <v>1290706.0699999998</v>
      </c>
      <c r="N58" s="15">
        <f t="shared" si="9"/>
        <v>1387446.77</v>
      </c>
      <c r="O58" s="15">
        <f t="shared" si="9"/>
        <v>1321287.0299999998</v>
      </c>
      <c r="P58" s="7"/>
    </row>
    <row r="59" spans="1:27" ht="12.75" customHeight="1" x14ac:dyDescent="0.2">
      <c r="F59" s="17" t="s">
        <v>52</v>
      </c>
      <c r="H59" s="10" t="s">
        <v>52</v>
      </c>
    </row>
    <row r="60" spans="1:27" ht="12.75" customHeight="1" x14ac:dyDescent="0.2">
      <c r="A60" s="9" t="s">
        <v>53</v>
      </c>
      <c r="B60" s="9"/>
      <c r="C60" s="9"/>
      <c r="D60" s="9"/>
      <c r="E60" s="9"/>
      <c r="F60" s="9"/>
      <c r="G60" s="9"/>
      <c r="H60" s="9"/>
      <c r="I60" s="9"/>
      <c r="J60" s="9"/>
    </row>
    <row r="61" spans="1:27" ht="12.75" customHeight="1" x14ac:dyDescent="0.2">
      <c r="H61" s="10"/>
    </row>
    <row r="62" spans="1:27" ht="12.75" customHeight="1" x14ac:dyDescent="0.2">
      <c r="A62" s="9" t="s">
        <v>54</v>
      </c>
      <c r="B62" s="9"/>
      <c r="C62" s="9"/>
      <c r="D62" s="9"/>
      <c r="E62" s="9"/>
      <c r="F62" s="9"/>
      <c r="G62" s="9"/>
      <c r="H62" s="9"/>
      <c r="I62" s="9"/>
      <c r="J62" s="9"/>
    </row>
    <row r="63" spans="1:27" ht="12.75" customHeight="1" x14ac:dyDescent="0.2">
      <c r="H63" s="10"/>
    </row>
    <row r="64" spans="1:27" ht="12.75" customHeight="1" x14ac:dyDescent="0.2">
      <c r="A64" s="9" t="s">
        <v>55</v>
      </c>
      <c r="B64" s="9"/>
      <c r="C64" s="9"/>
      <c r="D64" s="9"/>
      <c r="E64" s="9"/>
      <c r="F64" s="9"/>
      <c r="G64" s="9"/>
      <c r="H64" s="9"/>
      <c r="I64" s="9"/>
      <c r="J64" s="9"/>
    </row>
    <row r="65" spans="1:16" ht="12.75" customHeight="1" x14ac:dyDescent="0.2">
      <c r="A65" s="11" t="s">
        <v>56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545.25</v>
      </c>
      <c r="L65" s="11">
        <v>2649.47</v>
      </c>
      <c r="M65" s="11">
        <v>3015.76</v>
      </c>
      <c r="N65" s="11">
        <v>2183.89</v>
      </c>
      <c r="O65" s="11">
        <v>3872.96</v>
      </c>
      <c r="P65" s="7"/>
    </row>
    <row r="66" spans="1:16" ht="12.75" customHeight="1" x14ac:dyDescent="0.2">
      <c r="A66" s="11" t="s">
        <v>57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248.43</v>
      </c>
      <c r="L66" s="11">
        <v>1311.14</v>
      </c>
      <c r="M66" s="11">
        <v>221.9</v>
      </c>
      <c r="N66" s="11">
        <v>50.5</v>
      </c>
      <c r="O66" s="11">
        <v>937.29</v>
      </c>
      <c r="P66" s="7"/>
    </row>
    <row r="67" spans="1:16" ht="12.75" customHeight="1" x14ac:dyDescent="0.2">
      <c r="A67" s="11" t="s">
        <v>58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2704.96</v>
      </c>
      <c r="L67" s="11">
        <v>4200.41</v>
      </c>
      <c r="M67" s="11">
        <v>1798.5</v>
      </c>
      <c r="N67" s="11">
        <v>2373.0100000000002</v>
      </c>
      <c r="O67" s="11">
        <v>1171.5999999999999</v>
      </c>
      <c r="P67" s="7"/>
    </row>
    <row r="68" spans="1:16" ht="12.75" customHeight="1" x14ac:dyDescent="0.2">
      <c r="A68" s="11" t="s">
        <v>59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3398.7</v>
      </c>
      <c r="L68" s="11">
        <v>5146.21</v>
      </c>
      <c r="M68" s="11">
        <v>4697.3999999999996</v>
      </c>
      <c r="N68" s="11">
        <v>4358.18</v>
      </c>
      <c r="O68" s="11">
        <v>2183.46</v>
      </c>
      <c r="P68" s="7"/>
    </row>
    <row r="69" spans="1:16" ht="12.75" customHeight="1" x14ac:dyDescent="0.2">
      <c r="A69" s="11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-139.38999999999999</v>
      </c>
      <c r="K69" s="11">
        <v>-7036.73</v>
      </c>
      <c r="L69" s="11">
        <v>0</v>
      </c>
      <c r="M69" s="11">
        <v>0</v>
      </c>
      <c r="N69" s="11">
        <v>0</v>
      </c>
      <c r="O69" s="11">
        <v>0</v>
      </c>
      <c r="P69" s="7"/>
    </row>
    <row r="70" spans="1:16" ht="12.75" customHeight="1" x14ac:dyDescent="0.2">
      <c r="A70" s="12" t="s">
        <v>60</v>
      </c>
      <c r="B70" s="13">
        <f t="shared" ref="B70" si="10">SUM(B65:B69)</f>
        <v>0</v>
      </c>
      <c r="C70" s="13">
        <f t="shared" ref="C70:O70" si="11">SUM(C65:C69)</f>
        <v>0</v>
      </c>
      <c r="D70" s="13">
        <f t="shared" si="11"/>
        <v>0</v>
      </c>
      <c r="E70" s="13">
        <f t="shared" si="11"/>
        <v>0</v>
      </c>
      <c r="F70" s="13">
        <f t="shared" si="11"/>
        <v>0</v>
      </c>
      <c r="G70" s="13">
        <f t="shared" si="11"/>
        <v>0</v>
      </c>
      <c r="H70" s="13">
        <f t="shared" si="11"/>
        <v>0</v>
      </c>
      <c r="I70" s="13">
        <f t="shared" si="11"/>
        <v>0</v>
      </c>
      <c r="J70" s="13">
        <f t="shared" si="11"/>
        <v>-139.38999999999999</v>
      </c>
      <c r="K70" s="13">
        <f t="shared" si="11"/>
        <v>-139.38999999999942</v>
      </c>
      <c r="L70" s="13">
        <f t="shared" si="11"/>
        <v>13307.23</v>
      </c>
      <c r="M70" s="13">
        <f t="shared" si="11"/>
        <v>9733.56</v>
      </c>
      <c r="N70" s="13">
        <f t="shared" si="11"/>
        <v>8965.58</v>
      </c>
      <c r="O70" s="13">
        <f t="shared" si="11"/>
        <v>8165.31</v>
      </c>
      <c r="P70" s="7"/>
    </row>
    <row r="71" spans="1:16" ht="12.75" customHeight="1" x14ac:dyDescent="0.2">
      <c r="H71" s="10"/>
    </row>
    <row r="72" spans="1:16" ht="12.75" customHeight="1" x14ac:dyDescent="0.2">
      <c r="A72" s="14" t="s">
        <v>61</v>
      </c>
      <c r="B72" s="15">
        <f t="shared" ref="B72" si="12">(0+(0)+(B70))-(0)</f>
        <v>0</v>
      </c>
      <c r="C72" s="15">
        <f t="shared" ref="C72:O72" si="13">(0+(0)+(C70))-(0)</f>
        <v>0</v>
      </c>
      <c r="D72" s="15">
        <f t="shared" si="13"/>
        <v>0</v>
      </c>
      <c r="E72" s="15">
        <f t="shared" si="13"/>
        <v>0</v>
      </c>
      <c r="F72" s="15">
        <f t="shared" si="13"/>
        <v>0</v>
      </c>
      <c r="G72" s="15">
        <f t="shared" si="13"/>
        <v>0</v>
      </c>
      <c r="H72" s="15">
        <f t="shared" si="13"/>
        <v>0</v>
      </c>
      <c r="I72" s="15">
        <f t="shared" si="13"/>
        <v>0</v>
      </c>
      <c r="J72" s="15">
        <f t="shared" si="13"/>
        <v>-139.38999999999999</v>
      </c>
      <c r="K72" s="15">
        <f t="shared" si="13"/>
        <v>-139.38999999999942</v>
      </c>
      <c r="L72" s="15">
        <f t="shared" si="13"/>
        <v>13307.23</v>
      </c>
      <c r="M72" s="15">
        <f t="shared" si="13"/>
        <v>9733.56</v>
      </c>
      <c r="N72" s="15">
        <f t="shared" si="13"/>
        <v>8965.58</v>
      </c>
      <c r="O72" s="15">
        <f t="shared" si="13"/>
        <v>8165.31</v>
      </c>
      <c r="P72" s="7"/>
    </row>
    <row r="73" spans="1:16" ht="12.75" customHeight="1" x14ac:dyDescent="0.2">
      <c r="H73" s="10"/>
    </row>
    <row r="74" spans="1:16" ht="12.75" customHeight="1" x14ac:dyDescent="0.2">
      <c r="A74" s="9" t="s">
        <v>62</v>
      </c>
      <c r="B74" s="9"/>
      <c r="C74" s="9"/>
      <c r="D74" s="9"/>
      <c r="E74" s="9"/>
      <c r="F74" s="9"/>
      <c r="G74" s="9"/>
      <c r="H74" s="9"/>
      <c r="I74" s="9"/>
      <c r="J74" s="9"/>
    </row>
    <row r="75" spans="1:16" ht="12.75" customHeight="1" x14ac:dyDescent="0.2">
      <c r="A75" s="11" t="s">
        <v>63</v>
      </c>
      <c r="B75" s="11">
        <v>0</v>
      </c>
      <c r="C75" s="11">
        <v>0</v>
      </c>
      <c r="D75" s="11">
        <v>0</v>
      </c>
      <c r="E75" s="11">
        <v>5135.96</v>
      </c>
      <c r="F75" s="11">
        <v>0</v>
      </c>
      <c r="G75" s="11">
        <v>0</v>
      </c>
      <c r="H75" s="11">
        <v>15683</v>
      </c>
      <c r="I75" s="11">
        <v>15683</v>
      </c>
      <c r="J75" s="11">
        <v>0</v>
      </c>
      <c r="K75" s="11">
        <v>0</v>
      </c>
      <c r="L75" s="11">
        <v>0</v>
      </c>
      <c r="M75" s="11">
        <v>1109</v>
      </c>
      <c r="N75" s="11">
        <v>-14</v>
      </c>
      <c r="O75" s="11">
        <v>-14</v>
      </c>
      <c r="P75" s="7"/>
    </row>
    <row r="76" spans="1:16" ht="12.75" customHeight="1" x14ac:dyDescent="0.2">
      <c r="A76" s="11" t="s">
        <v>64</v>
      </c>
      <c r="B76" s="11">
        <v>59372.5</v>
      </c>
      <c r="C76" s="11">
        <v>41927.5</v>
      </c>
      <c r="D76" s="11">
        <v>58490</v>
      </c>
      <c r="E76" s="33">
        <v>33040</v>
      </c>
      <c r="F76" s="33">
        <v>44000</v>
      </c>
      <c r="G76" s="11">
        <v>35740</v>
      </c>
      <c r="H76" s="11">
        <v>55960</v>
      </c>
      <c r="I76" s="11">
        <v>55514</v>
      </c>
      <c r="J76" s="11">
        <v>51050</v>
      </c>
      <c r="K76" s="11">
        <v>40230</v>
      </c>
      <c r="L76" s="11">
        <v>54880.36</v>
      </c>
      <c r="M76" s="11">
        <v>106423</v>
      </c>
      <c r="N76" s="11">
        <v>41630</v>
      </c>
      <c r="O76" s="11">
        <v>43590</v>
      </c>
      <c r="P76" s="7"/>
    </row>
    <row r="77" spans="1:16" ht="12.75" customHeight="1" x14ac:dyDescent="0.2">
      <c r="A77" s="11" t="s">
        <v>65</v>
      </c>
      <c r="B77" s="11">
        <v>0</v>
      </c>
      <c r="C77" s="11">
        <v>0</v>
      </c>
      <c r="D77" s="11">
        <v>0</v>
      </c>
      <c r="E77" s="33">
        <v>25972</v>
      </c>
      <c r="F77" s="34">
        <v>0</v>
      </c>
      <c r="G77" s="11">
        <v>4550</v>
      </c>
      <c r="H77" s="11">
        <v>-2491.2800000000002</v>
      </c>
      <c r="I77" s="11">
        <v>20788.5</v>
      </c>
      <c r="J77" s="11">
        <v>8250</v>
      </c>
      <c r="K77" s="11">
        <v>9125.26</v>
      </c>
      <c r="L77" s="11">
        <v>0</v>
      </c>
      <c r="M77" s="11">
        <v>0</v>
      </c>
      <c r="N77" s="11">
        <v>0</v>
      </c>
      <c r="O77" s="11">
        <v>0</v>
      </c>
      <c r="P77" s="7"/>
    </row>
    <row r="78" spans="1:16" ht="12.75" customHeight="1" x14ac:dyDescent="0.2">
      <c r="A78" s="11" t="s">
        <v>66</v>
      </c>
      <c r="B78" s="11">
        <v>3100</v>
      </c>
      <c r="C78" s="11">
        <v>13100</v>
      </c>
      <c r="D78" s="11">
        <v>18100</v>
      </c>
      <c r="E78" s="34">
        <v>18100</v>
      </c>
      <c r="F78" s="34">
        <v>0</v>
      </c>
      <c r="G78" s="11">
        <v>0</v>
      </c>
      <c r="H78" s="11">
        <v>0</v>
      </c>
      <c r="I78" s="11">
        <v>16300</v>
      </c>
      <c r="J78" s="11">
        <v>0</v>
      </c>
      <c r="K78" s="11">
        <v>0</v>
      </c>
      <c r="L78" s="11">
        <v>0</v>
      </c>
      <c r="M78" s="11">
        <v>16000</v>
      </c>
      <c r="N78" s="11">
        <v>0</v>
      </c>
      <c r="O78" s="11">
        <v>0</v>
      </c>
      <c r="P78" s="7"/>
    </row>
    <row r="79" spans="1:16" ht="12.75" customHeight="1" x14ac:dyDescent="0.2">
      <c r="A79" s="11" t="s">
        <v>67</v>
      </c>
      <c r="B79" s="11">
        <v>0</v>
      </c>
      <c r="C79" s="11">
        <v>0</v>
      </c>
      <c r="D79" s="11">
        <v>0</v>
      </c>
      <c r="E79" s="34">
        <v>0</v>
      </c>
      <c r="F79" s="34">
        <v>36019.47</v>
      </c>
      <c r="G79" s="11">
        <v>13680.06</v>
      </c>
      <c r="H79" s="11">
        <v>14334.61</v>
      </c>
      <c r="I79" s="11">
        <v>14334.61</v>
      </c>
      <c r="J79" s="11">
        <v>73023.16</v>
      </c>
      <c r="K79" s="11">
        <v>22973.58</v>
      </c>
      <c r="L79" s="11">
        <v>0</v>
      </c>
      <c r="M79" s="11">
        <v>0</v>
      </c>
      <c r="N79" s="11">
        <v>80535</v>
      </c>
      <c r="O79" s="11">
        <v>8300</v>
      </c>
      <c r="P79" s="7"/>
    </row>
    <row r="80" spans="1:16" ht="12.75" customHeight="1" x14ac:dyDescent="0.2">
      <c r="A80" s="11" t="s">
        <v>68</v>
      </c>
      <c r="B80" s="11">
        <v>59960</v>
      </c>
      <c r="C80" s="11">
        <v>59960</v>
      </c>
      <c r="D80" s="11">
        <v>52480</v>
      </c>
      <c r="E80" s="34">
        <v>0</v>
      </c>
      <c r="F80" s="34">
        <v>151811</v>
      </c>
      <c r="G80" s="11">
        <v>123886</v>
      </c>
      <c r="H80" s="11">
        <v>123886</v>
      </c>
      <c r="I80" s="11">
        <v>123886</v>
      </c>
      <c r="J80" s="11">
        <v>144236</v>
      </c>
      <c r="K80" s="11">
        <v>92036</v>
      </c>
      <c r="L80" s="11">
        <v>79826</v>
      </c>
      <c r="M80" s="11">
        <v>0</v>
      </c>
      <c r="N80" s="11">
        <v>61960</v>
      </c>
      <c r="O80" s="11">
        <v>99990</v>
      </c>
      <c r="P80" s="7"/>
    </row>
    <row r="81" spans="1:27" ht="12.75" customHeight="1" x14ac:dyDescent="0.2">
      <c r="A81" s="11" t="s">
        <v>69</v>
      </c>
      <c r="B81" s="11">
        <v>3290.91</v>
      </c>
      <c r="C81" s="11">
        <v>1566.39</v>
      </c>
      <c r="D81" s="11">
        <v>6020.71</v>
      </c>
      <c r="E81" s="34">
        <v>4871.03</v>
      </c>
      <c r="F81" s="34">
        <v>2718.15</v>
      </c>
      <c r="G81" s="11">
        <v>5160.53</v>
      </c>
      <c r="H81" s="11">
        <v>849.23</v>
      </c>
      <c r="I81" s="11">
        <v>6883.67</v>
      </c>
      <c r="J81" s="11">
        <v>850.35</v>
      </c>
      <c r="K81" s="11">
        <v>1170.6300000000001</v>
      </c>
      <c r="L81" s="11">
        <v>481.77</v>
      </c>
      <c r="M81" s="11">
        <v>692.89</v>
      </c>
      <c r="N81" s="11">
        <v>4.03</v>
      </c>
      <c r="O81" s="11">
        <v>453.16</v>
      </c>
      <c r="P81" s="7"/>
    </row>
    <row r="82" spans="1:27" ht="12.75" customHeight="1" x14ac:dyDescent="0.2">
      <c r="A82" s="11" t="s">
        <v>70</v>
      </c>
      <c r="B82" s="11">
        <v>55840</v>
      </c>
      <c r="C82" s="11">
        <v>55840</v>
      </c>
      <c r="D82" s="11">
        <v>55840</v>
      </c>
      <c r="E82" s="34">
        <v>55840</v>
      </c>
      <c r="F82" s="34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7"/>
    </row>
    <row r="83" spans="1:27" ht="12.75" customHeight="1" x14ac:dyDescent="0.2">
      <c r="A83" s="11" t="s">
        <v>71</v>
      </c>
      <c r="B83" s="11">
        <v>25568.55</v>
      </c>
      <c r="C83" s="11">
        <v>19855.939999999999</v>
      </c>
      <c r="D83" s="11">
        <v>33608.839999999997</v>
      </c>
      <c r="E83" s="33">
        <v>21113.98</v>
      </c>
      <c r="F83" s="33">
        <v>12946.16</v>
      </c>
      <c r="G83" s="11">
        <v>8845.69</v>
      </c>
      <c r="H83" s="11">
        <v>5832.97</v>
      </c>
      <c r="I83" s="11">
        <v>9112.09</v>
      </c>
      <c r="J83" s="11">
        <v>-1689.1</v>
      </c>
      <c r="K83" s="11">
        <v>-76.45</v>
      </c>
      <c r="L83" s="11">
        <v>-1680.53</v>
      </c>
      <c r="M83" s="11">
        <v>-2228.4299999999998</v>
      </c>
      <c r="N83" s="11">
        <v>2370.16</v>
      </c>
      <c r="O83" s="11">
        <v>653.12</v>
      </c>
      <c r="P83" s="7"/>
    </row>
    <row r="84" spans="1:27" ht="12.75" customHeight="1" x14ac:dyDescent="0.2">
      <c r="A84" s="11" t="s">
        <v>72</v>
      </c>
      <c r="B84" s="11">
        <v>0</v>
      </c>
      <c r="C84" s="11">
        <v>0</v>
      </c>
      <c r="D84" s="11">
        <v>0</v>
      </c>
      <c r="E84" s="34">
        <v>0</v>
      </c>
      <c r="F84" s="34">
        <v>0</v>
      </c>
      <c r="G84" s="11">
        <v>32976.660000000003</v>
      </c>
      <c r="H84" s="11">
        <v>32976.660000000003</v>
      </c>
      <c r="I84" s="11">
        <v>32976.660000000003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7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2.75" customHeight="1" x14ac:dyDescent="0.2">
      <c r="A85" s="11" t="s">
        <v>73</v>
      </c>
      <c r="B85" s="11">
        <v>0</v>
      </c>
      <c r="C85" s="11">
        <v>-1223.04</v>
      </c>
      <c r="D85" s="11">
        <v>0.02</v>
      </c>
      <c r="E85" s="34">
        <v>0</v>
      </c>
      <c r="F85" s="34">
        <v>-1223.07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7"/>
    </row>
    <row r="86" spans="1:27" ht="12.75" customHeight="1" x14ac:dyDescent="0.2">
      <c r="A86" s="11" t="s">
        <v>74</v>
      </c>
      <c r="B86" s="11">
        <v>15723.08</v>
      </c>
      <c r="C86" s="11">
        <v>0.08</v>
      </c>
      <c r="D86" s="11">
        <v>16457.080000000002</v>
      </c>
      <c r="E86" s="33">
        <v>9529.08</v>
      </c>
      <c r="F86" s="34">
        <v>9801.08</v>
      </c>
      <c r="G86" s="11">
        <v>9775.08</v>
      </c>
      <c r="H86" s="11">
        <v>0</v>
      </c>
      <c r="I86" s="11">
        <v>4860</v>
      </c>
      <c r="J86" s="11">
        <v>0</v>
      </c>
      <c r="K86" s="11">
        <v>0.04</v>
      </c>
      <c r="L86" s="11">
        <v>0.04</v>
      </c>
      <c r="M86" s="11">
        <v>0.04</v>
      </c>
      <c r="N86" s="11">
        <v>951.04</v>
      </c>
      <c r="O86" s="11">
        <v>-0.47</v>
      </c>
      <c r="P86" s="7"/>
    </row>
    <row r="87" spans="1:27" ht="12.75" customHeight="1" x14ac:dyDescent="0.2">
      <c r="A87" s="11" t="s">
        <v>75</v>
      </c>
      <c r="B87" s="11">
        <v>39778.120000000003</v>
      </c>
      <c r="C87" s="11">
        <v>37415.85</v>
      </c>
      <c r="D87" s="11">
        <v>34779.120000000003</v>
      </c>
      <c r="E87" s="33">
        <v>32321.59</v>
      </c>
      <c r="F87" s="34">
        <v>27069.48</v>
      </c>
      <c r="G87" s="11">
        <v>33298.42</v>
      </c>
      <c r="H87" s="11">
        <v>53253.79</v>
      </c>
      <c r="I87" s="11">
        <v>48733.79</v>
      </c>
      <c r="J87" s="11">
        <v>54248.79</v>
      </c>
      <c r="K87" s="11">
        <v>59411.79</v>
      </c>
      <c r="L87" s="11">
        <v>49236.79</v>
      </c>
      <c r="M87" s="11">
        <v>43944.79</v>
      </c>
      <c r="N87" s="11">
        <v>37363.79</v>
      </c>
      <c r="O87" s="11">
        <v>42755.79</v>
      </c>
      <c r="P87" s="7"/>
    </row>
    <row r="88" spans="1:27" ht="12.75" customHeight="1" x14ac:dyDescent="0.2">
      <c r="A88" s="11" t="s">
        <v>76</v>
      </c>
      <c r="B88" s="11">
        <v>0</v>
      </c>
      <c r="C88" s="11">
        <v>8983.32</v>
      </c>
      <c r="D88" s="11">
        <v>4491.66</v>
      </c>
      <c r="E88" s="33">
        <v>0</v>
      </c>
      <c r="F88" s="34">
        <v>0.03</v>
      </c>
      <c r="G88" s="11">
        <v>0.03</v>
      </c>
      <c r="H88" s="11">
        <v>0.02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7"/>
    </row>
    <row r="89" spans="1:27" ht="12.75" customHeight="1" x14ac:dyDescent="0.2">
      <c r="A89" s="11" t="s">
        <v>77</v>
      </c>
      <c r="B89" s="11">
        <v>-7.12</v>
      </c>
      <c r="C89" s="11">
        <v>-7.07</v>
      </c>
      <c r="D89" s="11">
        <v>-7.07</v>
      </c>
      <c r="E89" s="33">
        <v>0.22</v>
      </c>
      <c r="F89" s="34">
        <v>0.11</v>
      </c>
      <c r="G89" s="11">
        <v>0.11</v>
      </c>
      <c r="H89" s="11">
        <v>0.11</v>
      </c>
      <c r="I89" s="11">
        <v>0.11</v>
      </c>
      <c r="J89" s="11">
        <v>0.86</v>
      </c>
      <c r="K89" s="11">
        <v>0.08</v>
      </c>
      <c r="L89" s="11">
        <v>-0.01</v>
      </c>
      <c r="M89" s="11">
        <v>-0.01</v>
      </c>
      <c r="N89" s="11">
        <v>0</v>
      </c>
      <c r="O89" s="11">
        <v>0</v>
      </c>
      <c r="P89" s="7"/>
    </row>
    <row r="90" spans="1:27" ht="12.75" customHeight="1" x14ac:dyDescent="0.2">
      <c r="A90" s="11" t="s">
        <v>78</v>
      </c>
      <c r="B90" s="11">
        <v>6635.02</v>
      </c>
      <c r="C90" s="11">
        <v>8149.56</v>
      </c>
      <c r="D90" s="11">
        <v>4074.78</v>
      </c>
      <c r="E90" s="33">
        <v>0</v>
      </c>
      <c r="F90" s="33">
        <v>8966.32</v>
      </c>
      <c r="G90" s="11">
        <v>14908.09</v>
      </c>
      <c r="H90" s="11">
        <v>8852.3799999999992</v>
      </c>
      <c r="I90" s="11">
        <v>548.49</v>
      </c>
      <c r="J90" s="11">
        <v>548.49</v>
      </c>
      <c r="K90" s="11">
        <v>1248.49</v>
      </c>
      <c r="L90" s="11">
        <v>548.49</v>
      </c>
      <c r="M90" s="11">
        <v>603.91</v>
      </c>
      <c r="N90" s="11">
        <v>548.49</v>
      </c>
      <c r="O90" s="11">
        <v>548.49</v>
      </c>
      <c r="P90" s="7"/>
    </row>
    <row r="91" spans="1:27" ht="12.75" customHeight="1" x14ac:dyDescent="0.2">
      <c r="A91" s="11" t="s">
        <v>79</v>
      </c>
      <c r="B91" s="11">
        <v>1932</v>
      </c>
      <c r="C91" s="11">
        <v>1932</v>
      </c>
      <c r="D91" s="11">
        <v>1932</v>
      </c>
      <c r="E91" s="33">
        <v>1932</v>
      </c>
      <c r="F91" s="34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-78.52</v>
      </c>
      <c r="P91" s="7"/>
    </row>
    <row r="92" spans="1:27" ht="12.75" customHeight="1" x14ac:dyDescent="0.2">
      <c r="A92" s="11" t="s">
        <v>80</v>
      </c>
      <c r="B92" s="11">
        <v>0</v>
      </c>
      <c r="C92" s="11">
        <v>0</v>
      </c>
      <c r="D92" s="11">
        <v>0</v>
      </c>
      <c r="E92" s="34">
        <v>0</v>
      </c>
      <c r="F92" s="34">
        <v>10640.58</v>
      </c>
      <c r="G92" s="11">
        <v>10640.58</v>
      </c>
      <c r="H92" s="11">
        <v>55640.58</v>
      </c>
      <c r="I92" s="11">
        <v>55640.58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7"/>
    </row>
    <row r="93" spans="1:27" ht="12.75" customHeight="1" x14ac:dyDescent="0.2">
      <c r="A93" s="11" t="s">
        <v>81</v>
      </c>
      <c r="B93" s="11">
        <v>11542.5</v>
      </c>
      <c r="C93" s="11">
        <v>18826.150000000001</v>
      </c>
      <c r="D93" s="11">
        <v>4509.71</v>
      </c>
      <c r="E93" s="33">
        <v>12734.65</v>
      </c>
      <c r="F93" s="34">
        <v>-2175.46</v>
      </c>
      <c r="G93" s="11">
        <v>536.73</v>
      </c>
      <c r="H93" s="11">
        <v>-37177.06</v>
      </c>
      <c r="I93" s="11">
        <v>-46780.97</v>
      </c>
      <c r="J93" s="11">
        <v>87635.14</v>
      </c>
      <c r="K93" s="11">
        <v>70824.210000000006</v>
      </c>
      <c r="L93" s="11">
        <v>113618.64</v>
      </c>
      <c r="M93" s="11">
        <v>54410.3</v>
      </c>
      <c r="N93" s="11">
        <v>61364.6</v>
      </c>
      <c r="O93" s="11">
        <v>57783.39</v>
      </c>
      <c r="P93" s="7"/>
    </row>
    <row r="94" spans="1:27" ht="12.75" customHeight="1" x14ac:dyDescent="0.2">
      <c r="A94" s="11" t="s">
        <v>82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-0.75</v>
      </c>
      <c r="K94" s="11">
        <v>-0.75</v>
      </c>
      <c r="L94" s="11">
        <v>-0.75</v>
      </c>
      <c r="M94" s="11">
        <v>0</v>
      </c>
      <c r="N94" s="11">
        <v>8264.93</v>
      </c>
      <c r="O94" s="11">
        <v>0</v>
      </c>
      <c r="P94" s="7"/>
    </row>
    <row r="95" spans="1:27" ht="12.75" customHeight="1" x14ac:dyDescent="0.2">
      <c r="A95" s="11" t="s">
        <v>83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-125</v>
      </c>
      <c r="K95" s="11">
        <v>306.36</v>
      </c>
      <c r="L95" s="11">
        <v>0</v>
      </c>
      <c r="M95" s="11">
        <v>0</v>
      </c>
      <c r="N95" s="11">
        <v>0</v>
      </c>
      <c r="O95" s="11">
        <v>0</v>
      </c>
      <c r="P95" s="7"/>
    </row>
    <row r="96" spans="1:27" ht="12.75" customHeight="1" x14ac:dyDescent="0.2">
      <c r="A96" s="11" t="s">
        <v>84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7"/>
    </row>
    <row r="97" spans="1:27" ht="12.75" customHeight="1" x14ac:dyDescent="0.2">
      <c r="A97" s="11" t="s">
        <v>85</v>
      </c>
      <c r="B97" s="11">
        <v>4040.95</v>
      </c>
      <c r="C97" s="11">
        <v>849.31</v>
      </c>
      <c r="D97" s="11">
        <v>1154.3499999999999</v>
      </c>
      <c r="E97" s="11">
        <v>4111.87</v>
      </c>
      <c r="F97" s="11">
        <v>724.15</v>
      </c>
      <c r="G97" s="11">
        <v>4195.24</v>
      </c>
      <c r="H97" s="11">
        <v>3655.76</v>
      </c>
      <c r="I97" s="11">
        <v>2799.74</v>
      </c>
      <c r="J97" s="11">
        <v>422.56</v>
      </c>
      <c r="K97" s="11">
        <v>526.08000000000004</v>
      </c>
      <c r="L97" s="11">
        <v>0</v>
      </c>
      <c r="M97" s="11">
        <v>0</v>
      </c>
      <c r="N97" s="11">
        <v>0</v>
      </c>
      <c r="O97" s="11">
        <v>0</v>
      </c>
      <c r="P97" s="7"/>
    </row>
    <row r="98" spans="1:27" ht="12.75" customHeight="1" x14ac:dyDescent="0.2">
      <c r="A98" s="11" t="s">
        <v>86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8556.4500000000007</v>
      </c>
      <c r="K98" s="11">
        <v>5920.88</v>
      </c>
      <c r="L98" s="11">
        <v>0</v>
      </c>
      <c r="M98" s="11">
        <v>0</v>
      </c>
      <c r="N98" s="11">
        <v>0</v>
      </c>
      <c r="O98" s="11">
        <v>0</v>
      </c>
      <c r="P98" s="7"/>
    </row>
    <row r="99" spans="1:27" ht="12.75" customHeight="1" x14ac:dyDescent="0.2">
      <c r="A99" s="12" t="s">
        <v>87</v>
      </c>
      <c r="B99" s="13">
        <f t="shared" ref="B99:O99" si="14">SUM(B75:B98)</f>
        <v>286776.51</v>
      </c>
      <c r="C99" s="13">
        <f t="shared" si="14"/>
        <v>267175.99</v>
      </c>
      <c r="D99" s="13">
        <f t="shared" si="14"/>
        <v>291931.19999999995</v>
      </c>
      <c r="E99" s="13">
        <f t="shared" si="14"/>
        <v>224702.37999999998</v>
      </c>
      <c r="F99" s="13">
        <f t="shared" si="14"/>
        <v>301298</v>
      </c>
      <c r="G99" s="13">
        <f t="shared" si="14"/>
        <v>298193.22000000003</v>
      </c>
      <c r="H99" s="13">
        <f t="shared" si="14"/>
        <v>331256.77000000008</v>
      </c>
      <c r="I99" s="13">
        <f t="shared" si="14"/>
        <v>361280.27</v>
      </c>
      <c r="J99" s="13">
        <f t="shared" si="14"/>
        <v>427006.95</v>
      </c>
      <c r="K99" s="13">
        <f t="shared" si="14"/>
        <v>303696.2</v>
      </c>
      <c r="L99" s="13">
        <f t="shared" si="14"/>
        <v>296910.8</v>
      </c>
      <c r="M99" s="13">
        <f t="shared" si="14"/>
        <v>220955.49</v>
      </c>
      <c r="N99" s="13">
        <f t="shared" si="14"/>
        <v>294978.03999999998</v>
      </c>
      <c r="O99" s="13">
        <f t="shared" si="14"/>
        <v>253980.96000000002</v>
      </c>
      <c r="P99" s="7"/>
    </row>
    <row r="100" spans="1:27" ht="12.75" customHeight="1" x14ac:dyDescent="0.2">
      <c r="H100" s="10"/>
    </row>
    <row r="101" spans="1:27" ht="12.75" customHeight="1" x14ac:dyDescent="0.2">
      <c r="A101" s="9" t="s">
        <v>88</v>
      </c>
      <c r="B101" s="9"/>
      <c r="C101" s="9"/>
      <c r="D101" s="9"/>
      <c r="E101" s="9"/>
      <c r="F101" s="9"/>
      <c r="G101" s="9"/>
      <c r="H101" s="9"/>
      <c r="I101" s="9"/>
      <c r="J101" s="9"/>
    </row>
    <row r="102" spans="1:27" ht="12.75" customHeight="1" x14ac:dyDescent="0.2">
      <c r="A102" s="11" t="s">
        <v>89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51083.72</v>
      </c>
      <c r="H102" s="11">
        <v>51083.72</v>
      </c>
      <c r="I102" s="11">
        <v>51083.72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2.75" customHeight="1" x14ac:dyDescent="0.2">
      <c r="A103" s="11" t="s">
        <v>90</v>
      </c>
      <c r="B103" s="11">
        <v>24595.08</v>
      </c>
      <c r="C103" s="11">
        <v>24378.560000000001</v>
      </c>
      <c r="D103" s="11">
        <v>22026.39</v>
      </c>
      <c r="E103" s="33">
        <v>23499.3</v>
      </c>
      <c r="F103" s="11">
        <v>0</v>
      </c>
      <c r="G103" s="11">
        <v>0</v>
      </c>
      <c r="H103" s="11">
        <v>22308.959999999999</v>
      </c>
      <c r="I103" s="11">
        <v>22018.959999999999</v>
      </c>
      <c r="J103" s="11">
        <v>21745.96</v>
      </c>
      <c r="K103" s="11">
        <v>21120.959999999999</v>
      </c>
      <c r="L103" s="11">
        <v>20109.96</v>
      </c>
      <c r="M103" s="11">
        <v>19197.96</v>
      </c>
      <c r="N103" s="11">
        <v>18654.96</v>
      </c>
      <c r="O103" s="11">
        <v>18188.96</v>
      </c>
      <c r="P103" s="7"/>
    </row>
    <row r="104" spans="1:27" ht="12.75" customHeight="1" x14ac:dyDescent="0.2">
      <c r="A104" s="12" t="s">
        <v>91</v>
      </c>
      <c r="B104" s="13">
        <f t="shared" ref="B104" si="15">SUM(B102:B103)</f>
        <v>24595.08</v>
      </c>
      <c r="C104" s="13">
        <f t="shared" ref="C104:O104" si="16">SUM(C102:C103)</f>
        <v>24378.560000000001</v>
      </c>
      <c r="D104" s="13">
        <f t="shared" si="16"/>
        <v>22026.39</v>
      </c>
      <c r="E104" s="13">
        <f t="shared" si="16"/>
        <v>23499.3</v>
      </c>
      <c r="F104" s="13">
        <f t="shared" si="16"/>
        <v>0</v>
      </c>
      <c r="G104" s="13">
        <f t="shared" si="16"/>
        <v>51083.72</v>
      </c>
      <c r="H104" s="13">
        <f t="shared" si="16"/>
        <v>73392.679999999993</v>
      </c>
      <c r="I104" s="13">
        <f t="shared" si="16"/>
        <v>73102.679999999993</v>
      </c>
      <c r="J104" s="13">
        <f t="shared" si="16"/>
        <v>21745.96</v>
      </c>
      <c r="K104" s="13">
        <f t="shared" si="16"/>
        <v>21120.959999999999</v>
      </c>
      <c r="L104" s="13">
        <f t="shared" si="16"/>
        <v>20109.96</v>
      </c>
      <c r="M104" s="13">
        <f t="shared" si="16"/>
        <v>19197.96</v>
      </c>
      <c r="N104" s="13">
        <f t="shared" si="16"/>
        <v>18654.96</v>
      </c>
      <c r="O104" s="13">
        <f t="shared" si="16"/>
        <v>18188.96</v>
      </c>
      <c r="P104" s="7"/>
    </row>
    <row r="105" spans="1:27" ht="12.75" customHeight="1" x14ac:dyDescent="0.2">
      <c r="H105" s="10"/>
    </row>
    <row r="106" spans="1:27" ht="12.75" customHeight="1" x14ac:dyDescent="0.2">
      <c r="A106" s="14" t="s">
        <v>92</v>
      </c>
      <c r="B106" s="15">
        <f t="shared" ref="B106" si="17">(0+(0)+(B99)+(B104)+(B72))-(0)</f>
        <v>311371.59000000003</v>
      </c>
      <c r="C106" s="15">
        <f t="shared" ref="C106:O106" si="18">(0+(0)+(C99)+(C104)+(C72))-(0)</f>
        <v>291554.55</v>
      </c>
      <c r="D106" s="15">
        <f t="shared" si="18"/>
        <v>313957.58999999997</v>
      </c>
      <c r="E106" s="15">
        <f t="shared" si="18"/>
        <v>248201.67999999996</v>
      </c>
      <c r="F106" s="15">
        <f t="shared" si="18"/>
        <v>301298</v>
      </c>
      <c r="G106" s="15">
        <f t="shared" si="18"/>
        <v>349276.94000000006</v>
      </c>
      <c r="H106" s="15">
        <f t="shared" si="18"/>
        <v>404649.45000000007</v>
      </c>
      <c r="I106" s="15">
        <f t="shared" si="18"/>
        <v>434382.95</v>
      </c>
      <c r="J106" s="15">
        <f t="shared" si="18"/>
        <v>448613.52</v>
      </c>
      <c r="K106" s="15">
        <f t="shared" si="18"/>
        <v>324677.77</v>
      </c>
      <c r="L106" s="15">
        <f t="shared" si="18"/>
        <v>330327.99</v>
      </c>
      <c r="M106" s="15">
        <f t="shared" si="18"/>
        <v>249887.00999999998</v>
      </c>
      <c r="N106" s="15">
        <f t="shared" si="18"/>
        <v>322598.58</v>
      </c>
      <c r="O106" s="15">
        <f t="shared" si="18"/>
        <v>280335.23000000004</v>
      </c>
      <c r="P106" s="7"/>
    </row>
    <row r="107" spans="1:27" ht="12.75" customHeight="1" x14ac:dyDescent="0.2">
      <c r="H107" s="10"/>
    </row>
    <row r="108" spans="1:27" ht="12.75" customHeight="1" x14ac:dyDescent="0.2">
      <c r="A108" s="14" t="s">
        <v>93</v>
      </c>
      <c r="B108" s="15">
        <f t="shared" ref="B108" si="19">(B58)-(B106)</f>
        <v>966343.0399999998</v>
      </c>
      <c r="C108" s="15">
        <f t="shared" ref="C108:O108" si="20">(C58)-(C106)</f>
        <v>977907.85000000009</v>
      </c>
      <c r="D108" s="15">
        <f t="shared" si="20"/>
        <v>944971.75999999989</v>
      </c>
      <c r="E108" s="15">
        <f t="shared" si="20"/>
        <v>909867.5299999998</v>
      </c>
      <c r="F108" s="15">
        <f t="shared" si="20"/>
        <v>1034087.5900000001</v>
      </c>
      <c r="G108" s="15">
        <f t="shared" si="20"/>
        <v>1040984.1599999998</v>
      </c>
      <c r="H108" s="15">
        <f t="shared" si="20"/>
        <v>929718.6599999998</v>
      </c>
      <c r="I108" s="15">
        <f t="shared" si="20"/>
        <v>804642.19000000018</v>
      </c>
      <c r="J108" s="15">
        <f t="shared" si="20"/>
        <v>753581.90999999992</v>
      </c>
      <c r="K108" s="15">
        <f t="shared" si="20"/>
        <v>908690.5</v>
      </c>
      <c r="L108" s="15">
        <f t="shared" si="20"/>
        <v>1056746.6400000001</v>
      </c>
      <c r="M108" s="15">
        <f t="shared" si="20"/>
        <v>1040819.0599999998</v>
      </c>
      <c r="N108" s="15">
        <f t="shared" si="20"/>
        <v>1064848.19</v>
      </c>
      <c r="O108" s="15">
        <f t="shared" si="20"/>
        <v>1040951.7999999998</v>
      </c>
      <c r="P108" s="7"/>
    </row>
    <row r="109" spans="1:27" ht="12.75" customHeight="1" x14ac:dyDescent="0.2">
      <c r="H109" s="10"/>
    </row>
    <row r="110" spans="1:27" ht="12.75" customHeight="1" x14ac:dyDescent="0.2">
      <c r="A110" s="9" t="s">
        <v>94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27" ht="12.75" customHeight="1" x14ac:dyDescent="0.2">
      <c r="A111" s="11" t="s">
        <v>95</v>
      </c>
      <c r="B111" s="11">
        <v>56475.51</v>
      </c>
      <c r="C111" s="11">
        <v>68040.320000000007</v>
      </c>
      <c r="D111" s="11">
        <v>35104.230000000003</v>
      </c>
      <c r="E111" s="33">
        <v>105225.34</v>
      </c>
      <c r="F111" s="11">
        <v>229445.38</v>
      </c>
      <c r="G111" s="11">
        <v>236341.97</v>
      </c>
      <c r="H111" s="11">
        <v>125076.47</v>
      </c>
      <c r="I111" s="11">
        <v>-236176.87</v>
      </c>
      <c r="J111" s="11">
        <v>-287237.15000000002</v>
      </c>
      <c r="K111" s="11">
        <v>-132128.56</v>
      </c>
      <c r="L111" s="11">
        <v>15927.58</v>
      </c>
      <c r="M111" s="11">
        <v>-115348.77</v>
      </c>
      <c r="N111" s="11">
        <v>-91319.64</v>
      </c>
      <c r="O111" s="11">
        <v>-115216.03</v>
      </c>
      <c r="P111" s="7"/>
    </row>
    <row r="112" spans="1:27" ht="12.75" customHeight="1" x14ac:dyDescent="0.2">
      <c r="A112" s="11" t="s">
        <v>96</v>
      </c>
      <c r="B112" s="11">
        <v>909867.53</v>
      </c>
      <c r="C112" s="11">
        <v>909867.53</v>
      </c>
      <c r="D112" s="11">
        <v>909867.53</v>
      </c>
      <c r="E112" s="11">
        <v>804642.19</v>
      </c>
      <c r="F112" s="11">
        <v>804642.19</v>
      </c>
      <c r="G112" s="11">
        <v>804642.19</v>
      </c>
      <c r="H112" s="11">
        <v>804642.19</v>
      </c>
      <c r="I112" s="11">
        <v>1040819.06</v>
      </c>
      <c r="J112" s="11">
        <v>1040819.06</v>
      </c>
      <c r="K112" s="11">
        <v>1040819.06</v>
      </c>
      <c r="L112" s="11">
        <v>1040819.06</v>
      </c>
      <c r="M112" s="11">
        <v>1156167.83</v>
      </c>
      <c r="N112" s="11">
        <v>1156167.83</v>
      </c>
      <c r="O112" s="11">
        <v>1156167.83</v>
      </c>
      <c r="P112" s="7"/>
    </row>
    <row r="113" spans="1:16" ht="12.75" customHeight="1" x14ac:dyDescent="0.2">
      <c r="A113" s="14" t="s">
        <v>97</v>
      </c>
      <c r="B113" s="15">
        <f t="shared" ref="B113" si="21">SUM(B111:B112)</f>
        <v>966343.04</v>
      </c>
      <c r="C113" s="15">
        <f t="shared" ref="C113:O113" si="22">SUM(C111:C112)</f>
        <v>977907.85000000009</v>
      </c>
      <c r="D113" s="15">
        <f t="shared" si="22"/>
        <v>944971.76</v>
      </c>
      <c r="E113" s="15">
        <f t="shared" si="22"/>
        <v>909867.52999999991</v>
      </c>
      <c r="F113" s="15">
        <f t="shared" si="22"/>
        <v>1034087.57</v>
      </c>
      <c r="G113" s="15">
        <f t="shared" si="22"/>
        <v>1040984.1599999999</v>
      </c>
      <c r="H113" s="15">
        <f t="shared" si="22"/>
        <v>929718.65999999992</v>
      </c>
      <c r="I113" s="15">
        <f t="shared" si="22"/>
        <v>804642.19000000006</v>
      </c>
      <c r="J113" s="15">
        <f t="shared" si="22"/>
        <v>753581.91</v>
      </c>
      <c r="K113" s="15">
        <f t="shared" si="22"/>
        <v>908690.5</v>
      </c>
      <c r="L113" s="15">
        <f t="shared" si="22"/>
        <v>1056746.6400000001</v>
      </c>
      <c r="M113" s="15">
        <f t="shared" si="22"/>
        <v>1040819.06</v>
      </c>
      <c r="N113" s="15">
        <f t="shared" si="22"/>
        <v>1064848.1900000002</v>
      </c>
      <c r="O113" s="15">
        <f t="shared" si="22"/>
        <v>1040951.8</v>
      </c>
      <c r="P113" s="7"/>
    </row>
    <row r="114" spans="1:16" ht="12.75" customHeight="1" x14ac:dyDescent="0.2">
      <c r="H114" s="10"/>
    </row>
    <row r="115" spans="1:16" ht="12.75" customHeight="1" x14ac:dyDescent="0.2">
      <c r="A115" s="18" t="s">
        <v>98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7" t="s">
        <v>52</v>
      </c>
      <c r="L115" s="17" t="s">
        <v>52</v>
      </c>
    </row>
    <row r="116" spans="1:16" ht="24" customHeight="1" x14ac:dyDescent="0.2">
      <c r="H116" s="10"/>
    </row>
    <row r="117" spans="1:16" ht="12.75" customHeight="1" x14ac:dyDescent="0.2">
      <c r="A117" s="17" t="s">
        <v>99</v>
      </c>
      <c r="B117" s="19">
        <f t="shared" ref="B117" si="23">(SUM(B10:B14,B19,B15,B16)+B40+B39+B34+B41)/B99</f>
        <v>1.246873706636572</v>
      </c>
      <c r="C117" s="19">
        <f t="shared" ref="C117:O117" si="24">(SUM(C10:C14,C19,C15,C16)+C40+C39+C34+C41)/C99</f>
        <v>1.2719304605178035</v>
      </c>
      <c r="D117" s="19">
        <f t="shared" si="24"/>
        <v>1.3126047849630327</v>
      </c>
      <c r="E117" s="19">
        <f t="shared" si="24"/>
        <v>1.2894378332797365</v>
      </c>
      <c r="F117" s="19">
        <f t="shared" si="24"/>
        <v>1.303918910845741</v>
      </c>
      <c r="G117" s="19">
        <f t="shared" si="24"/>
        <v>1.3976743669758822</v>
      </c>
      <c r="H117" s="19">
        <f t="shared" si="24"/>
        <v>1.5641952615791064</v>
      </c>
      <c r="I117" s="19">
        <f t="shared" si="24"/>
        <v>1.0823075392409334</v>
      </c>
      <c r="J117" s="19">
        <f t="shared" si="24"/>
        <v>0.9674621455224558</v>
      </c>
      <c r="K117" s="19">
        <f t="shared" si="24"/>
        <v>0.77880381776261931</v>
      </c>
      <c r="L117" s="19">
        <f t="shared" si="24"/>
        <v>1.8221273527268125</v>
      </c>
      <c r="M117" s="19">
        <f t="shared" si="24"/>
        <v>1.457077260221052</v>
      </c>
      <c r="N117" s="19">
        <f t="shared" si="24"/>
        <v>1.2128546247035881</v>
      </c>
      <c r="O117" s="19">
        <f t="shared" si="24"/>
        <v>2.3706649900055501</v>
      </c>
      <c r="P117" s="17" t="s">
        <v>52</v>
      </c>
    </row>
    <row r="118" spans="1:16" ht="12.75" customHeight="1" x14ac:dyDescent="0.2">
      <c r="A118" s="20" t="s">
        <v>100</v>
      </c>
      <c r="B118" s="21">
        <f t="shared" ref="B118" si="25">SUM(B43+B27)/B99</f>
        <v>4.4554368487153981</v>
      </c>
      <c r="C118" s="21">
        <f t="shared" ref="C118:O118" si="26">SUM(C43+C27)/C99</f>
        <v>4.7514089870126437</v>
      </c>
      <c r="D118" s="21">
        <f t="shared" si="26"/>
        <v>4.3124179601221115</v>
      </c>
      <c r="E118" s="21">
        <f t="shared" si="26"/>
        <v>5.1537914729697114</v>
      </c>
      <c r="F118" s="21">
        <f t="shared" si="26"/>
        <v>4.4321089751674423</v>
      </c>
      <c r="G118" s="21">
        <f t="shared" si="26"/>
        <v>4.3843713146797896</v>
      </c>
      <c r="H118" s="21">
        <f t="shared" si="26"/>
        <v>3.7724739331365198</v>
      </c>
      <c r="I118" s="21">
        <f t="shared" si="26"/>
        <v>3.1874301909705727</v>
      </c>
      <c r="J118" s="21">
        <f t="shared" si="26"/>
        <v>2.7711869795093502</v>
      </c>
      <c r="K118" s="21">
        <f t="shared" si="26"/>
        <v>3.9953145281369995</v>
      </c>
      <c r="L118" s="21">
        <f t="shared" si="26"/>
        <v>4.5950139907339178</v>
      </c>
      <c r="M118" s="21">
        <f t="shared" si="26"/>
        <v>5.7448708787457603</v>
      </c>
      <c r="N118" s="21">
        <f t="shared" si="26"/>
        <v>4.5957459748529077</v>
      </c>
      <c r="O118" s="21">
        <f t="shared" si="26"/>
        <v>5.0629029435907302</v>
      </c>
      <c r="P118" s="17" t="s">
        <v>52</v>
      </c>
    </row>
    <row r="119" spans="1:16" ht="12.75" customHeight="1" x14ac:dyDescent="0.2">
      <c r="A119" s="20" t="s">
        <v>101</v>
      </c>
      <c r="B119" s="22">
        <f>G171/I171</f>
        <v>3.3589301880709722E-2</v>
      </c>
      <c r="C119" s="22">
        <f>G170/I170</f>
        <v>3.8650751529877486E-2</v>
      </c>
      <c r="D119" s="22">
        <f>G169/I169</f>
        <v>5.3283959195721285E-2</v>
      </c>
      <c r="E119" s="22">
        <f>G168/I168</f>
        <v>5.9709560929181081E-2</v>
      </c>
      <c r="F119" s="22">
        <f>G165/I165</f>
        <v>0.16320196746501195</v>
      </c>
      <c r="G119" s="22">
        <f>G162/I162</f>
        <v>7.9263808165443039E-2</v>
      </c>
      <c r="H119" s="22">
        <f>G159/I159</f>
        <v>-0.14484853408820414</v>
      </c>
      <c r="I119" s="22">
        <f>G156/I156</f>
        <v>-0.25663231123035302</v>
      </c>
      <c r="J119" s="22">
        <f>G153/I153</f>
        <v>-0.31956629650334001</v>
      </c>
      <c r="K119" s="22">
        <f>G150/I150</f>
        <v>-0.12823822642343635</v>
      </c>
      <c r="L119" s="22">
        <f>G147/I147</f>
        <v>-0.10841039083611338</v>
      </c>
      <c r="M119" s="22">
        <f>G144/I144</f>
        <v>-0.24764948867861308</v>
      </c>
      <c r="N119" s="22">
        <f>G141/I141</f>
        <v>-0.23843668530938747</v>
      </c>
      <c r="O119" s="22">
        <f>G138/I138</f>
        <v>-0.33836038658137479</v>
      </c>
      <c r="P119" s="17" t="s">
        <v>52</v>
      </c>
    </row>
    <row r="120" spans="1:16" ht="12.75" customHeight="1" x14ac:dyDescent="0.2">
      <c r="H120" s="10"/>
    </row>
    <row r="121" spans="1:16" ht="12.75" customHeight="1" x14ac:dyDescent="0.2">
      <c r="H121" s="10"/>
    </row>
    <row r="122" spans="1:16" ht="12.75" customHeight="1" x14ac:dyDescent="0.2">
      <c r="E122" s="17" t="s">
        <v>102</v>
      </c>
      <c r="F122" s="17" t="s">
        <v>102</v>
      </c>
      <c r="G122" s="17" t="s">
        <v>102</v>
      </c>
      <c r="H122" s="17" t="s">
        <v>103</v>
      </c>
      <c r="I122" s="17" t="s">
        <v>103</v>
      </c>
    </row>
    <row r="123" spans="1:16" ht="12.75" customHeight="1" x14ac:dyDescent="0.2">
      <c r="A123" s="20" t="s">
        <v>104</v>
      </c>
      <c r="B123" s="20"/>
      <c r="C123" s="20"/>
      <c r="D123" s="20"/>
      <c r="E123" s="20" t="s">
        <v>105</v>
      </c>
      <c r="F123" s="23" t="s">
        <v>106</v>
      </c>
      <c r="G123" s="20" t="s">
        <v>107</v>
      </c>
      <c r="H123" s="20" t="s">
        <v>108</v>
      </c>
      <c r="I123" s="20" t="s">
        <v>109</v>
      </c>
      <c r="J123" s="20"/>
    </row>
    <row r="124" spans="1:16" ht="12.75" customHeight="1" x14ac:dyDescent="0.2"/>
    <row r="125" spans="1:16" ht="12.75" hidden="1" customHeight="1" x14ac:dyDescent="0.2">
      <c r="E125" s="24">
        <v>43040</v>
      </c>
      <c r="F125" s="17">
        <v>-107555</v>
      </c>
      <c r="H125" s="17">
        <v>1275037</v>
      </c>
    </row>
    <row r="126" spans="1:16" ht="12.75" hidden="1" customHeight="1" x14ac:dyDescent="0.2">
      <c r="E126" s="24">
        <v>43070</v>
      </c>
      <c r="F126" s="17">
        <v>3707</v>
      </c>
      <c r="H126" s="17">
        <v>1278744</v>
      </c>
    </row>
    <row r="127" spans="1:16" ht="12.75" hidden="1" customHeight="1" x14ac:dyDescent="0.2">
      <c r="E127" s="24">
        <v>43101</v>
      </c>
      <c r="F127" s="17">
        <v>-25482</v>
      </c>
      <c r="H127" s="17">
        <v>1253262</v>
      </c>
    </row>
    <row r="128" spans="1:16" ht="12.75" hidden="1" customHeight="1" x14ac:dyDescent="0.2">
      <c r="E128" s="24">
        <v>43132</v>
      </c>
      <c r="F128" s="17">
        <v>-783</v>
      </c>
      <c r="H128" s="17">
        <v>1252479</v>
      </c>
    </row>
    <row r="129" spans="5:9" ht="12.75" hidden="1" customHeight="1" x14ac:dyDescent="0.2">
      <c r="E129" s="24">
        <v>43160</v>
      </c>
      <c r="F129" s="17">
        <v>-75528</v>
      </c>
      <c r="H129" s="17">
        <v>1176951</v>
      </c>
    </row>
    <row r="130" spans="5:9" ht="12.75" hidden="1" customHeight="1" x14ac:dyDescent="0.2">
      <c r="E130" s="24">
        <v>43191</v>
      </c>
      <c r="F130" s="17">
        <v>23066</v>
      </c>
      <c r="H130" s="17">
        <v>1200018</v>
      </c>
    </row>
    <row r="131" spans="5:9" ht="12.75" hidden="1" customHeight="1" x14ac:dyDescent="0.2">
      <c r="E131" s="24">
        <v>43221</v>
      </c>
      <c r="F131" s="17">
        <v>-83595</v>
      </c>
      <c r="H131" s="17">
        <v>1116422</v>
      </c>
    </row>
    <row r="132" spans="5:9" ht="12.75" hidden="1" customHeight="1" x14ac:dyDescent="0.2">
      <c r="E132" s="24">
        <v>43252</v>
      </c>
      <c r="F132" s="17">
        <v>39745</v>
      </c>
      <c r="H132" s="17">
        <v>1156167</v>
      </c>
    </row>
    <row r="133" spans="5:9" ht="12.75" hidden="1" customHeight="1" x14ac:dyDescent="0.2">
      <c r="E133" s="24">
        <v>43282</v>
      </c>
      <c r="F133" s="17">
        <v>44284</v>
      </c>
      <c r="H133" s="17">
        <v>1200452</v>
      </c>
    </row>
    <row r="134" spans="5:9" ht="12.75" hidden="1" customHeight="1" x14ac:dyDescent="0.2">
      <c r="E134" s="24">
        <v>43313</v>
      </c>
      <c r="F134" s="17">
        <v>-172686</v>
      </c>
      <c r="H134" s="17">
        <v>1183184</v>
      </c>
    </row>
    <row r="135" spans="5:9" ht="12.75" hidden="1" customHeight="1" x14ac:dyDescent="0.2">
      <c r="E135" s="24">
        <v>43344</v>
      </c>
      <c r="F135" s="17">
        <v>-11035</v>
      </c>
      <c r="H135" s="17">
        <v>1172148</v>
      </c>
    </row>
    <row r="136" spans="5:9" ht="12.75" hidden="1" customHeight="1" x14ac:dyDescent="0.2">
      <c r="E136" s="24">
        <v>43374</v>
      </c>
      <c r="F136" s="17">
        <v>-51205</v>
      </c>
      <c r="G136" s="17">
        <f t="shared" ref="G136:G167" si="27">SUM(F125:F136)</f>
        <v>-417067</v>
      </c>
      <c r="H136" s="17">
        <v>1120942</v>
      </c>
      <c r="I136" s="25">
        <f t="shared" ref="I136:I171" si="28">SUM(H125:H136)/12</f>
        <v>1198817.1666666667</v>
      </c>
    </row>
    <row r="137" spans="5:9" ht="12.75" hidden="1" customHeight="1" x14ac:dyDescent="0.2">
      <c r="E137" s="24">
        <v>43405</v>
      </c>
      <c r="F137" s="17">
        <v>-48704</v>
      </c>
      <c r="G137" s="17">
        <f t="shared" si="27"/>
        <v>-358216</v>
      </c>
      <c r="H137" s="17">
        <v>1072238</v>
      </c>
      <c r="I137" s="25">
        <f t="shared" si="28"/>
        <v>1181917.25</v>
      </c>
    </row>
    <row r="138" spans="5:9" ht="12.75" hidden="1" customHeight="1" x14ac:dyDescent="0.2">
      <c r="E138" s="24">
        <v>43435</v>
      </c>
      <c r="F138" s="17">
        <v>-31286</v>
      </c>
      <c r="G138" s="17">
        <f t="shared" si="27"/>
        <v>-393209</v>
      </c>
      <c r="H138" s="17">
        <v>1040951</v>
      </c>
      <c r="I138" s="25">
        <f t="shared" si="28"/>
        <v>1162101.1666666667</v>
      </c>
    </row>
    <row r="139" spans="5:9" ht="12.75" hidden="1" customHeight="1" x14ac:dyDescent="0.2">
      <c r="E139" s="24">
        <v>43466</v>
      </c>
      <c r="F139" s="17">
        <v>25749</v>
      </c>
      <c r="G139" s="17">
        <f t="shared" si="27"/>
        <v>-341978</v>
      </c>
      <c r="H139" s="17">
        <v>1066701</v>
      </c>
      <c r="I139" s="25">
        <f t="shared" si="28"/>
        <v>1146554.4166666667</v>
      </c>
    </row>
    <row r="140" spans="5:9" ht="12.75" hidden="1" customHeight="1" x14ac:dyDescent="0.2">
      <c r="E140" s="24">
        <v>43497</v>
      </c>
      <c r="F140" s="17">
        <v>2928</v>
      </c>
      <c r="G140" s="17">
        <f t="shared" si="27"/>
        <v>-338267</v>
      </c>
      <c r="H140" s="17">
        <v>1069629</v>
      </c>
      <c r="I140" s="25">
        <f t="shared" si="28"/>
        <v>1131316.9166666667</v>
      </c>
    </row>
    <row r="141" spans="5:9" ht="12.75" hidden="1" customHeight="1" x14ac:dyDescent="0.2">
      <c r="E141" s="24">
        <v>43525</v>
      </c>
      <c r="F141" s="17">
        <v>-4781</v>
      </c>
      <c r="G141" s="17">
        <f t="shared" si="27"/>
        <v>-267520</v>
      </c>
      <c r="H141" s="17">
        <v>1064848</v>
      </c>
      <c r="I141" s="25">
        <f t="shared" si="28"/>
        <v>1121975</v>
      </c>
    </row>
    <row r="142" spans="5:9" ht="12.75" hidden="1" customHeight="1" x14ac:dyDescent="0.2">
      <c r="E142" s="24">
        <v>43556</v>
      </c>
      <c r="F142" s="17">
        <v>4999</v>
      </c>
      <c r="G142" s="17">
        <f t="shared" si="27"/>
        <v>-285587</v>
      </c>
      <c r="H142" s="17">
        <v>1069484</v>
      </c>
      <c r="I142" s="25">
        <f t="shared" si="28"/>
        <v>1111097.1666666667</v>
      </c>
    </row>
    <row r="143" spans="5:9" ht="12.75" hidden="1" customHeight="1" x14ac:dyDescent="0.2">
      <c r="E143" s="24">
        <v>43586</v>
      </c>
      <c r="F143" s="17">
        <v>-51119</v>
      </c>
      <c r="G143" s="17">
        <f t="shared" si="27"/>
        <v>-253111</v>
      </c>
      <c r="H143" s="17">
        <v>1018728</v>
      </c>
      <c r="I143" s="25">
        <f t="shared" si="28"/>
        <v>1102956</v>
      </c>
    </row>
    <row r="144" spans="5:9" ht="12.75" hidden="1" customHeight="1" x14ac:dyDescent="0.2">
      <c r="E144" s="26">
        <v>43617</v>
      </c>
      <c r="F144" s="27">
        <v>22090</v>
      </c>
      <c r="G144" s="28">
        <f t="shared" si="27"/>
        <v>-270766</v>
      </c>
      <c r="H144" s="27">
        <v>1040819</v>
      </c>
      <c r="I144" s="29">
        <f t="shared" si="28"/>
        <v>1093343.6666666667</v>
      </c>
    </row>
    <row r="145" spans="5:10" ht="12.75" hidden="1" customHeight="1" x14ac:dyDescent="0.2">
      <c r="E145" s="24">
        <v>43647</v>
      </c>
      <c r="F145" s="17">
        <v>47804</v>
      </c>
      <c r="G145" s="17">
        <f t="shared" si="27"/>
        <v>-267246</v>
      </c>
      <c r="H145" s="17">
        <v>1088623</v>
      </c>
      <c r="I145" s="25">
        <f t="shared" si="28"/>
        <v>1084024.5833333333</v>
      </c>
    </row>
    <row r="146" spans="5:10" ht="12.75" hidden="1" customHeight="1" x14ac:dyDescent="0.2">
      <c r="E146" s="24">
        <v>43678</v>
      </c>
      <c r="F146" s="17">
        <v>-24537</v>
      </c>
      <c r="G146" s="17">
        <f t="shared" si="27"/>
        <v>-119097</v>
      </c>
      <c r="H146" s="17">
        <v>1064085</v>
      </c>
      <c r="I146" s="25">
        <f t="shared" si="28"/>
        <v>1074099.6666666667</v>
      </c>
    </row>
    <row r="147" spans="5:10" ht="12.75" hidden="1" customHeight="1" x14ac:dyDescent="0.2">
      <c r="E147" s="24">
        <v>43709</v>
      </c>
      <c r="F147" s="17">
        <v>-7339</v>
      </c>
      <c r="G147" s="17">
        <f t="shared" si="27"/>
        <v>-115401</v>
      </c>
      <c r="H147" s="17">
        <v>1056746</v>
      </c>
      <c r="I147" s="25">
        <f t="shared" si="28"/>
        <v>1064482.8333333333</v>
      </c>
    </row>
    <row r="148" spans="5:10" ht="12.75" hidden="1" customHeight="1" x14ac:dyDescent="0.2">
      <c r="E148" s="24">
        <v>43739</v>
      </c>
      <c r="F148" s="10">
        <v>-75083</v>
      </c>
      <c r="G148" s="17">
        <f t="shared" si="27"/>
        <v>-139279</v>
      </c>
      <c r="H148" s="17">
        <v>981663</v>
      </c>
      <c r="I148" s="25">
        <f t="shared" si="28"/>
        <v>1052876.25</v>
      </c>
    </row>
    <row r="149" spans="5:10" ht="12.75" hidden="1" customHeight="1" x14ac:dyDescent="0.2">
      <c r="E149" s="24">
        <v>43770</v>
      </c>
      <c r="F149" s="10">
        <v>-35151</v>
      </c>
      <c r="G149" s="10">
        <f t="shared" si="27"/>
        <v>-125726</v>
      </c>
      <c r="H149" s="10">
        <v>946512</v>
      </c>
      <c r="I149" s="25">
        <f t="shared" si="28"/>
        <v>1042399.0833333334</v>
      </c>
    </row>
    <row r="150" spans="5:10" ht="12.75" hidden="1" customHeight="1" x14ac:dyDescent="0.2">
      <c r="E150" s="24">
        <v>43800</v>
      </c>
      <c r="F150" s="10">
        <v>-37822</v>
      </c>
      <c r="G150" s="10">
        <f t="shared" si="27"/>
        <v>-132262</v>
      </c>
      <c r="H150" s="10">
        <v>908690</v>
      </c>
      <c r="I150" s="25">
        <f t="shared" si="28"/>
        <v>1031377.3333333334</v>
      </c>
    </row>
    <row r="151" spans="5:10" ht="12.75" customHeight="1" x14ac:dyDescent="0.2">
      <c r="E151" s="24">
        <v>43831</v>
      </c>
      <c r="F151" s="17">
        <v>14955</v>
      </c>
      <c r="G151" s="10">
        <f t="shared" si="27"/>
        <v>-143056</v>
      </c>
      <c r="H151" s="10">
        <v>923646</v>
      </c>
      <c r="I151" s="25">
        <f t="shared" si="28"/>
        <v>1019456.0833333334</v>
      </c>
    </row>
    <row r="152" spans="5:10" ht="12.75" customHeight="1" x14ac:dyDescent="0.2">
      <c r="E152" s="24">
        <v>43862</v>
      </c>
      <c r="F152" s="17">
        <v>-87870</v>
      </c>
      <c r="G152" s="10">
        <f t="shared" si="27"/>
        <v>-233854</v>
      </c>
      <c r="H152" s="10">
        <v>835776</v>
      </c>
      <c r="I152" s="25">
        <f t="shared" si="28"/>
        <v>999968.33333333337</v>
      </c>
    </row>
    <row r="153" spans="5:10" ht="12.75" customHeight="1" x14ac:dyDescent="0.2">
      <c r="E153" s="24">
        <v>43891</v>
      </c>
      <c r="F153" s="17">
        <v>-82194</v>
      </c>
      <c r="G153" s="10">
        <f t="shared" si="27"/>
        <v>-311267</v>
      </c>
      <c r="H153" s="17">
        <v>753582</v>
      </c>
      <c r="I153" s="25">
        <f t="shared" si="28"/>
        <v>974029.5</v>
      </c>
      <c r="J153" s="24"/>
    </row>
    <row r="154" spans="5:10" ht="12.75" customHeight="1" x14ac:dyDescent="0.2">
      <c r="E154" s="24">
        <v>43922</v>
      </c>
      <c r="F154" s="17">
        <v>70809</v>
      </c>
      <c r="G154" s="10">
        <f t="shared" si="27"/>
        <v>-245457</v>
      </c>
      <c r="H154" s="17">
        <v>824391</v>
      </c>
      <c r="I154" s="25">
        <f t="shared" si="28"/>
        <v>953605.08333333337</v>
      </c>
      <c r="J154" s="24"/>
    </row>
    <row r="155" spans="5:10" ht="12.75" customHeight="1" thickBot="1" x14ac:dyDescent="0.25">
      <c r="E155" s="24">
        <v>43952</v>
      </c>
      <c r="F155" s="17">
        <v>30726</v>
      </c>
      <c r="G155" s="10">
        <f t="shared" si="27"/>
        <v>-163612</v>
      </c>
      <c r="H155" s="17">
        <v>855117</v>
      </c>
      <c r="I155" s="25">
        <f t="shared" si="28"/>
        <v>939970.83333333337</v>
      </c>
    </row>
    <row r="156" spans="5:10" ht="12.75" customHeight="1" thickBot="1" x14ac:dyDescent="0.25">
      <c r="E156" s="26">
        <v>43983</v>
      </c>
      <c r="F156" s="27">
        <v>-50474</v>
      </c>
      <c r="G156" s="28">
        <f t="shared" si="27"/>
        <v>-236176</v>
      </c>
      <c r="H156" s="27">
        <v>804642</v>
      </c>
      <c r="I156" s="29">
        <f t="shared" si="28"/>
        <v>920289.41666666663</v>
      </c>
    </row>
    <row r="157" spans="5:10" ht="12.75" customHeight="1" x14ac:dyDescent="0.2">
      <c r="E157" s="24">
        <v>44013</v>
      </c>
      <c r="F157" s="17">
        <v>46007</v>
      </c>
      <c r="G157" s="10">
        <f t="shared" si="27"/>
        <v>-237973</v>
      </c>
      <c r="H157" s="17">
        <v>850650</v>
      </c>
      <c r="I157" s="25">
        <f t="shared" si="28"/>
        <v>900458.33333333337</v>
      </c>
    </row>
    <row r="158" spans="5:10" ht="12.75" customHeight="1" x14ac:dyDescent="0.2">
      <c r="E158" s="24">
        <v>44044</v>
      </c>
      <c r="F158" s="17">
        <v>58618</v>
      </c>
      <c r="G158" s="30">
        <f t="shared" si="27"/>
        <v>-154818</v>
      </c>
      <c r="H158" s="17">
        <v>909267</v>
      </c>
      <c r="I158" s="25">
        <f t="shared" si="28"/>
        <v>887556.83333333337</v>
      </c>
    </row>
    <row r="159" spans="5:10" ht="12.75" customHeight="1" x14ac:dyDescent="0.2">
      <c r="E159" s="26">
        <v>44075</v>
      </c>
      <c r="F159" s="27">
        <v>20451</v>
      </c>
      <c r="G159" s="27">
        <f t="shared" si="27"/>
        <v>-127028</v>
      </c>
      <c r="H159" s="27">
        <v>929719</v>
      </c>
      <c r="I159" s="29">
        <f t="shared" si="28"/>
        <v>876971.25</v>
      </c>
      <c r="J159" s="10"/>
    </row>
    <row r="160" spans="5:10" ht="12.75" customHeight="1" x14ac:dyDescent="0.2">
      <c r="E160" s="24">
        <v>44105</v>
      </c>
      <c r="F160" s="17">
        <v>37263</v>
      </c>
      <c r="G160" s="10">
        <f t="shared" si="27"/>
        <v>-14682</v>
      </c>
      <c r="H160" s="17">
        <v>966982</v>
      </c>
      <c r="I160" s="25">
        <f t="shared" si="28"/>
        <v>875747.83333333337</v>
      </c>
    </row>
    <row r="161" spans="5:9" ht="12.75" customHeight="1" x14ac:dyDescent="0.2">
      <c r="E161" s="24">
        <v>7482</v>
      </c>
      <c r="F161" s="17">
        <v>66520</v>
      </c>
      <c r="G161" s="10">
        <f t="shared" si="27"/>
        <v>86989</v>
      </c>
      <c r="H161" s="17">
        <v>10333502</v>
      </c>
      <c r="I161" s="25">
        <f t="shared" si="28"/>
        <v>1657997</v>
      </c>
    </row>
    <row r="162" spans="5:9" ht="12.75" customHeight="1" x14ac:dyDescent="0.2">
      <c r="E162" s="26">
        <v>44166</v>
      </c>
      <c r="F162" s="27">
        <v>7482</v>
      </c>
      <c r="G162" s="27">
        <f t="shared" si="27"/>
        <v>132293</v>
      </c>
      <c r="H162" s="27">
        <v>1040984</v>
      </c>
      <c r="I162" s="29">
        <f t="shared" si="28"/>
        <v>1669021.5</v>
      </c>
    </row>
    <row r="163" spans="5:9" ht="12.75" customHeight="1" x14ac:dyDescent="0.2">
      <c r="E163" s="24">
        <v>44197</v>
      </c>
      <c r="F163" s="17">
        <v>-2451</v>
      </c>
      <c r="G163" s="10">
        <f t="shared" si="27"/>
        <v>114887</v>
      </c>
      <c r="H163" s="17">
        <v>1038532</v>
      </c>
      <c r="I163" s="25">
        <f t="shared" si="28"/>
        <v>1678595.3333333333</v>
      </c>
    </row>
    <row r="164" spans="5:9" ht="12.75" customHeight="1" x14ac:dyDescent="0.2">
      <c r="E164" s="24">
        <v>44228</v>
      </c>
      <c r="F164" s="17">
        <v>-1287</v>
      </c>
      <c r="G164" s="10">
        <f t="shared" si="27"/>
        <v>201470</v>
      </c>
      <c r="H164" s="17">
        <v>1037246</v>
      </c>
      <c r="I164" s="25">
        <f t="shared" si="28"/>
        <v>1695384.5</v>
      </c>
    </row>
    <row r="165" spans="5:9" ht="12.75" customHeight="1" x14ac:dyDescent="0.2">
      <c r="E165" s="26">
        <v>44256</v>
      </c>
      <c r="F165" s="27">
        <v>-3159</v>
      </c>
      <c r="G165" s="27">
        <f t="shared" si="27"/>
        <v>280505</v>
      </c>
      <c r="H165" s="27">
        <v>1034087</v>
      </c>
      <c r="I165" s="29">
        <f t="shared" si="28"/>
        <v>1718759.9166666667</v>
      </c>
    </row>
    <row r="166" spans="5:9" ht="12.75" customHeight="1" x14ac:dyDescent="0.2">
      <c r="E166" s="24">
        <v>44287</v>
      </c>
      <c r="F166" s="17">
        <v>22041</v>
      </c>
      <c r="G166" s="10">
        <f t="shared" si="27"/>
        <v>231737</v>
      </c>
      <c r="H166" s="17">
        <v>1056129</v>
      </c>
      <c r="I166" s="25">
        <f t="shared" si="28"/>
        <v>1738071.4166666667</v>
      </c>
    </row>
    <row r="167" spans="5:9" ht="12.75" customHeight="1" x14ac:dyDescent="0.2">
      <c r="E167" s="24">
        <v>44317</v>
      </c>
      <c r="F167" s="17">
        <v>-15526</v>
      </c>
      <c r="G167" s="10">
        <f t="shared" si="27"/>
        <v>185485</v>
      </c>
      <c r="H167" s="17">
        <v>1040603</v>
      </c>
      <c r="I167" s="25">
        <f t="shared" si="28"/>
        <v>1753528.5833333333</v>
      </c>
    </row>
    <row r="168" spans="5:9" ht="12.75" customHeight="1" x14ac:dyDescent="0.2">
      <c r="E168" s="26">
        <v>44348</v>
      </c>
      <c r="F168" s="27">
        <v>-130735</v>
      </c>
      <c r="G168" s="27">
        <f>SUM(F157:F168)+2</f>
        <v>105226</v>
      </c>
      <c r="H168" s="27">
        <v>909867</v>
      </c>
      <c r="I168" s="29">
        <f t="shared" si="28"/>
        <v>1762297.3333333333</v>
      </c>
    </row>
    <row r="169" spans="5:9" ht="12.75" customHeight="1" x14ac:dyDescent="0.2">
      <c r="E169" s="24">
        <v>44378</v>
      </c>
      <c r="F169" s="17">
        <v>35104</v>
      </c>
      <c r="G169" s="10">
        <f t="shared" ref="G169:G171" si="29">SUM(F158:F169)</f>
        <v>94321</v>
      </c>
      <c r="H169" s="17">
        <v>944972</v>
      </c>
      <c r="I169" s="25">
        <f t="shared" si="28"/>
        <v>1770157.5</v>
      </c>
    </row>
    <row r="170" spans="5:9" ht="12.75" customHeight="1" x14ac:dyDescent="0.2">
      <c r="E170" s="24">
        <v>44409</v>
      </c>
      <c r="F170" s="17">
        <v>32936</v>
      </c>
      <c r="G170" s="10">
        <f t="shared" si="29"/>
        <v>68639</v>
      </c>
      <c r="H170" s="17">
        <v>977907</v>
      </c>
      <c r="I170" s="25">
        <f t="shared" si="28"/>
        <v>1775877.5</v>
      </c>
    </row>
    <row r="171" spans="5:9" ht="12.75" customHeight="1" x14ac:dyDescent="0.2">
      <c r="E171" s="35">
        <v>44440</v>
      </c>
      <c r="F171">
        <v>11565</v>
      </c>
      <c r="G171" s="10">
        <f t="shared" si="29"/>
        <v>59753</v>
      </c>
      <c r="H171" s="10">
        <v>966343</v>
      </c>
      <c r="I171" s="25">
        <f t="shared" si="28"/>
        <v>1778929.5</v>
      </c>
    </row>
    <row r="172" spans="5:9" ht="12.75" customHeight="1" x14ac:dyDescent="0.2">
      <c r="H172" s="10"/>
    </row>
    <row r="173" spans="5:9" ht="12.75" customHeight="1" x14ac:dyDescent="0.2">
      <c r="H173" s="10"/>
    </row>
    <row r="174" spans="5:9" ht="12.75" customHeight="1" x14ac:dyDescent="0.2">
      <c r="H174" s="10"/>
    </row>
    <row r="175" spans="5:9" ht="12.75" customHeight="1" x14ac:dyDescent="0.2">
      <c r="H175" s="10"/>
    </row>
    <row r="176" spans="5:9" ht="12.75" customHeight="1" x14ac:dyDescent="0.2">
      <c r="H176" s="10"/>
    </row>
    <row r="177" spans="8:8" ht="12.75" customHeight="1" x14ac:dyDescent="0.2">
      <c r="H177" s="10"/>
    </row>
    <row r="178" spans="8:8" ht="12.75" customHeight="1" x14ac:dyDescent="0.2">
      <c r="H178" s="10"/>
    </row>
    <row r="179" spans="8:8" ht="12.75" customHeight="1" x14ac:dyDescent="0.2">
      <c r="H179" s="10"/>
    </row>
    <row r="180" spans="8:8" ht="12.75" customHeight="1" x14ac:dyDescent="0.2">
      <c r="H180" s="10"/>
    </row>
    <row r="181" spans="8:8" ht="12.75" customHeight="1" x14ac:dyDescent="0.2">
      <c r="H181" s="10"/>
    </row>
    <row r="182" spans="8:8" ht="12.75" customHeight="1" x14ac:dyDescent="0.2">
      <c r="H182" s="10"/>
    </row>
    <row r="183" spans="8:8" ht="12.75" customHeight="1" x14ac:dyDescent="0.2">
      <c r="H183" s="10"/>
    </row>
    <row r="184" spans="8:8" ht="12.75" customHeight="1" x14ac:dyDescent="0.2">
      <c r="H184" s="10"/>
    </row>
    <row r="185" spans="8:8" ht="12.75" customHeight="1" x14ac:dyDescent="0.2">
      <c r="H185" s="10"/>
    </row>
    <row r="186" spans="8:8" ht="12.75" customHeight="1" x14ac:dyDescent="0.2">
      <c r="H186" s="10"/>
    </row>
    <row r="187" spans="8:8" ht="12.75" customHeight="1" x14ac:dyDescent="0.2">
      <c r="H187" s="10"/>
    </row>
    <row r="188" spans="8:8" ht="12.75" customHeight="1" x14ac:dyDescent="0.2">
      <c r="H188" s="10"/>
    </row>
    <row r="189" spans="8:8" ht="12.75" customHeight="1" x14ac:dyDescent="0.2">
      <c r="H189" s="10"/>
    </row>
    <row r="190" spans="8:8" ht="12.75" customHeight="1" x14ac:dyDescent="0.2">
      <c r="H190" s="10"/>
    </row>
    <row r="191" spans="8:8" ht="12.75" customHeight="1" x14ac:dyDescent="0.2">
      <c r="H191" s="10"/>
    </row>
    <row r="192" spans="8:8" ht="12.75" customHeight="1" x14ac:dyDescent="0.2">
      <c r="H192" s="10"/>
    </row>
    <row r="193" spans="8:8" ht="12.75" customHeight="1" x14ac:dyDescent="0.2">
      <c r="H193" s="10"/>
    </row>
    <row r="194" spans="8:8" ht="12.75" customHeight="1" x14ac:dyDescent="0.2">
      <c r="H194" s="10"/>
    </row>
    <row r="195" spans="8:8" ht="12.75" customHeight="1" x14ac:dyDescent="0.2">
      <c r="H195" s="10"/>
    </row>
    <row r="196" spans="8:8" ht="12.75" customHeight="1" x14ac:dyDescent="0.2">
      <c r="H196" s="10"/>
    </row>
    <row r="197" spans="8:8" ht="12.75" customHeight="1" x14ac:dyDescent="0.2">
      <c r="H197" s="10"/>
    </row>
    <row r="198" spans="8:8" ht="12.75" customHeight="1" x14ac:dyDescent="0.2">
      <c r="H198" s="10"/>
    </row>
    <row r="199" spans="8:8" ht="12.75" customHeight="1" x14ac:dyDescent="0.2">
      <c r="H199" s="10"/>
    </row>
    <row r="200" spans="8:8" ht="12.75" customHeight="1" x14ac:dyDescent="0.2">
      <c r="H200" s="10"/>
    </row>
    <row r="201" spans="8:8" ht="12.75" customHeight="1" x14ac:dyDescent="0.2">
      <c r="H201" s="10"/>
    </row>
    <row r="202" spans="8:8" ht="12.75" customHeight="1" x14ac:dyDescent="0.2">
      <c r="H202" s="10"/>
    </row>
    <row r="203" spans="8:8" ht="12.75" customHeight="1" x14ac:dyDescent="0.2">
      <c r="H203" s="10"/>
    </row>
    <row r="204" spans="8:8" ht="12.75" customHeight="1" x14ac:dyDescent="0.2">
      <c r="H204" s="10"/>
    </row>
    <row r="205" spans="8:8" ht="12.75" customHeight="1" x14ac:dyDescent="0.2">
      <c r="H205" s="10"/>
    </row>
    <row r="206" spans="8:8" ht="12.75" customHeight="1" x14ac:dyDescent="0.2">
      <c r="H206" s="10"/>
    </row>
    <row r="207" spans="8:8" ht="12.75" customHeight="1" x14ac:dyDescent="0.2">
      <c r="H207" s="10"/>
    </row>
    <row r="208" spans="8:8" ht="12.75" customHeight="1" x14ac:dyDescent="0.2">
      <c r="H208" s="10"/>
    </row>
    <row r="209" spans="8:8" ht="12.75" customHeight="1" x14ac:dyDescent="0.2">
      <c r="H209" s="10"/>
    </row>
    <row r="210" spans="8:8" ht="12.75" customHeight="1" x14ac:dyDescent="0.2">
      <c r="H210" s="10"/>
    </row>
    <row r="211" spans="8:8" ht="12.75" customHeight="1" x14ac:dyDescent="0.2">
      <c r="H211" s="10"/>
    </row>
    <row r="212" spans="8:8" ht="12.75" customHeight="1" x14ac:dyDescent="0.2">
      <c r="H212" s="10"/>
    </row>
    <row r="213" spans="8:8" ht="12.75" customHeight="1" x14ac:dyDescent="0.2">
      <c r="H213" s="10"/>
    </row>
    <row r="214" spans="8:8" ht="12.75" customHeight="1" x14ac:dyDescent="0.2">
      <c r="H214" s="10"/>
    </row>
    <row r="215" spans="8:8" ht="12.75" customHeight="1" x14ac:dyDescent="0.2">
      <c r="H215" s="10"/>
    </row>
    <row r="216" spans="8:8" ht="12.75" customHeight="1" x14ac:dyDescent="0.2">
      <c r="H216" s="10"/>
    </row>
    <row r="217" spans="8:8" ht="12.75" customHeight="1" x14ac:dyDescent="0.2">
      <c r="H217" s="10"/>
    </row>
    <row r="218" spans="8:8" ht="12.75" customHeight="1" x14ac:dyDescent="0.2">
      <c r="H218" s="10"/>
    </row>
    <row r="219" spans="8:8" ht="12.75" customHeight="1" x14ac:dyDescent="0.2">
      <c r="H219" s="10"/>
    </row>
    <row r="220" spans="8:8" ht="12.75" customHeight="1" x14ac:dyDescent="0.2">
      <c r="H220" s="10"/>
    </row>
    <row r="221" spans="8:8" ht="12.75" customHeight="1" x14ac:dyDescent="0.2">
      <c r="H221" s="10"/>
    </row>
    <row r="222" spans="8:8" ht="12.75" customHeight="1" x14ac:dyDescent="0.2">
      <c r="H222" s="10"/>
    </row>
    <row r="223" spans="8:8" ht="12.75" customHeight="1" x14ac:dyDescent="0.2">
      <c r="H223" s="10"/>
    </row>
    <row r="224" spans="8:8" ht="12.75" customHeight="1" x14ac:dyDescent="0.2">
      <c r="H224" s="10"/>
    </row>
    <row r="225" spans="8:8" ht="12.75" customHeight="1" x14ac:dyDescent="0.2">
      <c r="H225" s="10"/>
    </row>
    <row r="226" spans="8:8" ht="12.75" customHeight="1" x14ac:dyDescent="0.2">
      <c r="H226" s="10"/>
    </row>
    <row r="227" spans="8:8" ht="12.75" customHeight="1" x14ac:dyDescent="0.2">
      <c r="H227" s="10"/>
    </row>
    <row r="228" spans="8:8" ht="12.75" customHeight="1" x14ac:dyDescent="0.2">
      <c r="H228" s="10"/>
    </row>
    <row r="229" spans="8:8" ht="12.75" customHeight="1" x14ac:dyDescent="0.2">
      <c r="H229" s="10"/>
    </row>
    <row r="230" spans="8:8" ht="12.75" customHeight="1" x14ac:dyDescent="0.2">
      <c r="H230" s="10"/>
    </row>
    <row r="231" spans="8:8" ht="12.75" customHeight="1" x14ac:dyDescent="0.2">
      <c r="H231" s="10"/>
    </row>
    <row r="232" spans="8:8" ht="12.75" customHeight="1" x14ac:dyDescent="0.2">
      <c r="H232" s="10"/>
    </row>
    <row r="233" spans="8:8" ht="12.75" customHeight="1" x14ac:dyDescent="0.2">
      <c r="H233" s="10"/>
    </row>
    <row r="234" spans="8:8" ht="12.75" customHeight="1" x14ac:dyDescent="0.2">
      <c r="H234" s="10"/>
    </row>
    <row r="235" spans="8:8" ht="12.75" customHeight="1" x14ac:dyDescent="0.2">
      <c r="H235" s="10"/>
    </row>
    <row r="236" spans="8:8" ht="12.75" customHeight="1" x14ac:dyDescent="0.2">
      <c r="H236" s="10"/>
    </row>
    <row r="237" spans="8:8" ht="12.75" customHeight="1" x14ac:dyDescent="0.2">
      <c r="H237" s="10"/>
    </row>
    <row r="238" spans="8:8" ht="12.75" customHeight="1" x14ac:dyDescent="0.2">
      <c r="H238" s="10"/>
    </row>
    <row r="239" spans="8:8" ht="12.75" customHeight="1" x14ac:dyDescent="0.2">
      <c r="H239" s="10"/>
    </row>
    <row r="240" spans="8:8" ht="12.75" customHeight="1" x14ac:dyDescent="0.2">
      <c r="H240" s="10"/>
    </row>
    <row r="241" spans="8:8" ht="12.75" customHeight="1" x14ac:dyDescent="0.2">
      <c r="H241" s="10"/>
    </row>
    <row r="242" spans="8:8" ht="12.75" customHeight="1" x14ac:dyDescent="0.2">
      <c r="H242" s="10"/>
    </row>
    <row r="243" spans="8:8" ht="12.75" customHeight="1" x14ac:dyDescent="0.2">
      <c r="H243" s="10"/>
    </row>
    <row r="244" spans="8:8" ht="12.75" customHeight="1" x14ac:dyDescent="0.2">
      <c r="H244" s="10"/>
    </row>
    <row r="245" spans="8:8" ht="12.75" customHeight="1" x14ac:dyDescent="0.2">
      <c r="H245" s="10"/>
    </row>
    <row r="246" spans="8:8" ht="12.75" customHeight="1" x14ac:dyDescent="0.2">
      <c r="H246" s="10"/>
    </row>
    <row r="247" spans="8:8" ht="12.75" customHeight="1" x14ac:dyDescent="0.2">
      <c r="H247" s="10"/>
    </row>
    <row r="248" spans="8:8" ht="12.75" customHeight="1" x14ac:dyDescent="0.2">
      <c r="H248" s="10"/>
    </row>
    <row r="249" spans="8:8" ht="12.75" customHeight="1" x14ac:dyDescent="0.2">
      <c r="H249" s="10"/>
    </row>
    <row r="250" spans="8:8" ht="12.75" customHeight="1" x14ac:dyDescent="0.2">
      <c r="H250" s="10"/>
    </row>
    <row r="251" spans="8:8" ht="12.75" customHeight="1" x14ac:dyDescent="0.2">
      <c r="H251" s="10"/>
    </row>
    <row r="252" spans="8:8" ht="12.75" customHeight="1" x14ac:dyDescent="0.2">
      <c r="H252" s="10"/>
    </row>
    <row r="253" spans="8:8" ht="12.75" customHeight="1" x14ac:dyDescent="0.2">
      <c r="H253" s="10"/>
    </row>
    <row r="254" spans="8:8" ht="12.75" customHeight="1" x14ac:dyDescent="0.2">
      <c r="H254" s="10"/>
    </row>
    <row r="255" spans="8:8" ht="12.75" customHeight="1" x14ac:dyDescent="0.2">
      <c r="H255" s="10"/>
    </row>
    <row r="256" spans="8:8" ht="12.75" customHeight="1" x14ac:dyDescent="0.2">
      <c r="H256" s="10"/>
    </row>
    <row r="257" spans="8:8" ht="12.75" customHeight="1" x14ac:dyDescent="0.2">
      <c r="H257" s="10"/>
    </row>
    <row r="258" spans="8:8" ht="12.75" customHeight="1" x14ac:dyDescent="0.2">
      <c r="H258" s="10"/>
    </row>
    <row r="259" spans="8:8" ht="12.75" customHeight="1" x14ac:dyDescent="0.2">
      <c r="H259" s="10"/>
    </row>
    <row r="260" spans="8:8" ht="12.75" customHeight="1" x14ac:dyDescent="0.2">
      <c r="H260" s="10"/>
    </row>
    <row r="261" spans="8:8" ht="12.75" customHeight="1" x14ac:dyDescent="0.2">
      <c r="H261" s="10"/>
    </row>
    <row r="262" spans="8:8" ht="12.75" customHeight="1" x14ac:dyDescent="0.2">
      <c r="H262" s="10"/>
    </row>
    <row r="263" spans="8:8" ht="12.75" customHeight="1" x14ac:dyDescent="0.2">
      <c r="H263" s="10"/>
    </row>
    <row r="264" spans="8:8" ht="12.75" customHeight="1" x14ac:dyDescent="0.2">
      <c r="H264" s="10"/>
    </row>
    <row r="265" spans="8:8" ht="12.75" customHeight="1" x14ac:dyDescent="0.2">
      <c r="H265" s="10"/>
    </row>
    <row r="266" spans="8:8" ht="12.75" customHeight="1" x14ac:dyDescent="0.2">
      <c r="H266" s="10"/>
    </row>
    <row r="267" spans="8:8" ht="12.75" customHeight="1" x14ac:dyDescent="0.2">
      <c r="H267" s="10"/>
    </row>
    <row r="268" spans="8:8" ht="12.75" customHeight="1" x14ac:dyDescent="0.2">
      <c r="H268" s="10"/>
    </row>
    <row r="269" spans="8:8" ht="12.75" customHeight="1" x14ac:dyDescent="0.2">
      <c r="H269" s="10"/>
    </row>
    <row r="270" spans="8:8" ht="12.75" customHeight="1" x14ac:dyDescent="0.2">
      <c r="H270" s="10"/>
    </row>
    <row r="271" spans="8:8" ht="12.75" customHeight="1" x14ac:dyDescent="0.2">
      <c r="H271" s="10"/>
    </row>
    <row r="272" spans="8:8" ht="12.75" customHeight="1" x14ac:dyDescent="0.2">
      <c r="H272" s="10"/>
    </row>
    <row r="273" spans="8:8" ht="12.75" customHeight="1" x14ac:dyDescent="0.2">
      <c r="H273" s="10"/>
    </row>
    <row r="274" spans="8:8" ht="12.75" customHeight="1" x14ac:dyDescent="0.2">
      <c r="H274" s="10"/>
    </row>
    <row r="275" spans="8:8" ht="12.75" customHeight="1" x14ac:dyDescent="0.2">
      <c r="H275" s="10"/>
    </row>
    <row r="276" spans="8:8" ht="12.75" customHeight="1" x14ac:dyDescent="0.2">
      <c r="H276" s="10"/>
    </row>
    <row r="277" spans="8:8" ht="12.75" customHeight="1" x14ac:dyDescent="0.2">
      <c r="H277" s="10"/>
    </row>
    <row r="278" spans="8:8" ht="12.75" customHeight="1" x14ac:dyDescent="0.2">
      <c r="H278" s="10"/>
    </row>
    <row r="279" spans="8:8" ht="12.75" customHeight="1" x14ac:dyDescent="0.2">
      <c r="H279" s="10"/>
    </row>
    <row r="280" spans="8:8" ht="12.75" customHeight="1" x14ac:dyDescent="0.2">
      <c r="H280" s="10"/>
    </row>
    <row r="281" spans="8:8" ht="12.75" customHeight="1" x14ac:dyDescent="0.2">
      <c r="H281" s="10"/>
    </row>
    <row r="282" spans="8:8" ht="12.75" customHeight="1" x14ac:dyDescent="0.2">
      <c r="H282" s="10"/>
    </row>
    <row r="283" spans="8:8" ht="12.75" customHeight="1" x14ac:dyDescent="0.2">
      <c r="H283" s="10"/>
    </row>
    <row r="284" spans="8:8" ht="12.75" customHeight="1" x14ac:dyDescent="0.2">
      <c r="H284" s="10"/>
    </row>
    <row r="285" spans="8:8" ht="12.75" customHeight="1" x14ac:dyDescent="0.2">
      <c r="H285" s="10"/>
    </row>
    <row r="286" spans="8:8" ht="12.75" customHeight="1" x14ac:dyDescent="0.2">
      <c r="H286" s="10"/>
    </row>
    <row r="287" spans="8:8" ht="12.75" customHeight="1" x14ac:dyDescent="0.2">
      <c r="H287" s="10"/>
    </row>
    <row r="288" spans="8:8" ht="12.75" customHeight="1" x14ac:dyDescent="0.2">
      <c r="H288" s="10"/>
    </row>
    <row r="289" spans="8:8" ht="12.75" customHeight="1" x14ac:dyDescent="0.2">
      <c r="H289" s="10"/>
    </row>
    <row r="290" spans="8:8" ht="12.75" customHeight="1" x14ac:dyDescent="0.2">
      <c r="H290" s="10"/>
    </row>
    <row r="291" spans="8:8" ht="12.75" customHeight="1" x14ac:dyDescent="0.2">
      <c r="H291" s="10"/>
    </row>
    <row r="292" spans="8:8" ht="12.75" customHeight="1" x14ac:dyDescent="0.2">
      <c r="H292" s="10"/>
    </row>
    <row r="293" spans="8:8" ht="12.75" customHeight="1" x14ac:dyDescent="0.2">
      <c r="H293" s="10"/>
    </row>
    <row r="294" spans="8:8" ht="12.75" customHeight="1" x14ac:dyDescent="0.2">
      <c r="H294" s="10"/>
    </row>
    <row r="295" spans="8:8" ht="12.75" customHeight="1" x14ac:dyDescent="0.2">
      <c r="H295" s="10"/>
    </row>
    <row r="296" spans="8:8" ht="12.75" customHeight="1" x14ac:dyDescent="0.2">
      <c r="H296" s="10"/>
    </row>
    <row r="297" spans="8:8" ht="12.75" customHeight="1" x14ac:dyDescent="0.2">
      <c r="H297" s="10"/>
    </row>
    <row r="298" spans="8:8" ht="12.75" customHeight="1" x14ac:dyDescent="0.2">
      <c r="H298" s="10"/>
    </row>
    <row r="299" spans="8:8" ht="12.75" customHeight="1" x14ac:dyDescent="0.2">
      <c r="H299" s="10"/>
    </row>
    <row r="300" spans="8:8" ht="12.75" customHeight="1" x14ac:dyDescent="0.2">
      <c r="H300" s="10"/>
    </row>
    <row r="301" spans="8:8" ht="12.75" customHeight="1" x14ac:dyDescent="0.2">
      <c r="H301" s="10"/>
    </row>
    <row r="302" spans="8:8" ht="12.75" customHeight="1" x14ac:dyDescent="0.2">
      <c r="H302" s="10"/>
    </row>
    <row r="303" spans="8:8" ht="12.75" customHeight="1" x14ac:dyDescent="0.2">
      <c r="H303" s="10"/>
    </row>
    <row r="304" spans="8:8" ht="12.75" customHeight="1" x14ac:dyDescent="0.2">
      <c r="H304" s="10"/>
    </row>
    <row r="305" spans="8:8" ht="12.75" customHeight="1" x14ac:dyDescent="0.2">
      <c r="H305" s="10"/>
    </row>
    <row r="306" spans="8:8" ht="12.75" customHeight="1" x14ac:dyDescent="0.2">
      <c r="H306" s="10"/>
    </row>
    <row r="307" spans="8:8" ht="12.75" customHeight="1" x14ac:dyDescent="0.2">
      <c r="H307" s="10"/>
    </row>
    <row r="308" spans="8:8" ht="12.75" customHeight="1" x14ac:dyDescent="0.2">
      <c r="H308" s="10"/>
    </row>
    <row r="309" spans="8:8" ht="12.75" customHeight="1" x14ac:dyDescent="0.2">
      <c r="H309" s="10"/>
    </row>
    <row r="310" spans="8:8" ht="12.75" customHeight="1" x14ac:dyDescent="0.2">
      <c r="H310" s="10"/>
    </row>
    <row r="311" spans="8:8" ht="12.75" customHeight="1" x14ac:dyDescent="0.2">
      <c r="H311" s="10"/>
    </row>
    <row r="312" spans="8:8" ht="12.75" customHeight="1" x14ac:dyDescent="0.2">
      <c r="H312" s="10"/>
    </row>
    <row r="313" spans="8:8" ht="12.75" customHeight="1" x14ac:dyDescent="0.2">
      <c r="H313" s="10"/>
    </row>
    <row r="314" spans="8:8" ht="12.75" customHeight="1" x14ac:dyDescent="0.2">
      <c r="H314" s="10"/>
    </row>
    <row r="315" spans="8:8" ht="12.75" customHeight="1" x14ac:dyDescent="0.2">
      <c r="H315" s="10"/>
    </row>
    <row r="316" spans="8:8" ht="12.75" customHeight="1" x14ac:dyDescent="0.2">
      <c r="H316" s="10"/>
    </row>
    <row r="317" spans="8:8" ht="12.75" customHeight="1" x14ac:dyDescent="0.2">
      <c r="H317" s="10"/>
    </row>
    <row r="318" spans="8:8" ht="12.75" customHeight="1" x14ac:dyDescent="0.2">
      <c r="H318" s="10"/>
    </row>
    <row r="319" spans="8:8" ht="12.75" customHeight="1" x14ac:dyDescent="0.2">
      <c r="H319" s="10"/>
    </row>
    <row r="320" spans="8:8" ht="12.75" customHeight="1" x14ac:dyDescent="0.2">
      <c r="H320" s="10"/>
    </row>
    <row r="321" spans="8:8" ht="12.75" customHeight="1" x14ac:dyDescent="0.2">
      <c r="H321" s="10"/>
    </row>
    <row r="322" spans="8:8" ht="12.75" customHeight="1" x14ac:dyDescent="0.2">
      <c r="H322" s="10"/>
    </row>
    <row r="323" spans="8:8" ht="12.75" customHeight="1" x14ac:dyDescent="0.2">
      <c r="H323" s="10"/>
    </row>
    <row r="324" spans="8:8" ht="12.75" customHeight="1" x14ac:dyDescent="0.2">
      <c r="H324" s="10"/>
    </row>
    <row r="325" spans="8:8" ht="12.75" customHeight="1" x14ac:dyDescent="0.2">
      <c r="H325" s="10"/>
    </row>
    <row r="326" spans="8:8" ht="12.75" customHeight="1" x14ac:dyDescent="0.2">
      <c r="H326" s="10"/>
    </row>
    <row r="327" spans="8:8" ht="12.75" customHeight="1" x14ac:dyDescent="0.2">
      <c r="H327" s="10"/>
    </row>
    <row r="328" spans="8:8" ht="12.75" customHeight="1" x14ac:dyDescent="0.2">
      <c r="H328" s="10"/>
    </row>
    <row r="329" spans="8:8" ht="12.75" customHeight="1" x14ac:dyDescent="0.2">
      <c r="H329" s="10"/>
    </row>
    <row r="330" spans="8:8" ht="12.75" customHeight="1" x14ac:dyDescent="0.2">
      <c r="H330" s="10"/>
    </row>
    <row r="331" spans="8:8" ht="12.75" customHeight="1" x14ac:dyDescent="0.2">
      <c r="H331" s="10"/>
    </row>
    <row r="332" spans="8:8" ht="12.75" customHeight="1" x14ac:dyDescent="0.2">
      <c r="H332" s="10"/>
    </row>
    <row r="333" spans="8:8" ht="12.75" customHeight="1" x14ac:dyDescent="0.2">
      <c r="H333" s="10"/>
    </row>
    <row r="334" spans="8:8" ht="12.75" customHeight="1" x14ac:dyDescent="0.2">
      <c r="H334" s="10"/>
    </row>
    <row r="335" spans="8:8" ht="12.75" customHeight="1" x14ac:dyDescent="0.2">
      <c r="H335" s="10"/>
    </row>
    <row r="336" spans="8:8" ht="12.75" customHeight="1" x14ac:dyDescent="0.2">
      <c r="H336" s="10"/>
    </row>
    <row r="337" spans="8:8" ht="12.75" customHeight="1" x14ac:dyDescent="0.2">
      <c r="H337" s="10"/>
    </row>
    <row r="338" spans="8:8" ht="12.75" customHeight="1" x14ac:dyDescent="0.2">
      <c r="H338" s="10"/>
    </row>
    <row r="339" spans="8:8" ht="12.75" customHeight="1" x14ac:dyDescent="0.2">
      <c r="H339" s="10"/>
    </row>
    <row r="340" spans="8:8" ht="12.75" customHeight="1" x14ac:dyDescent="0.2">
      <c r="H340" s="10"/>
    </row>
    <row r="341" spans="8:8" ht="12.75" customHeight="1" x14ac:dyDescent="0.2">
      <c r="H341" s="10"/>
    </row>
    <row r="342" spans="8:8" ht="12.75" customHeight="1" x14ac:dyDescent="0.2">
      <c r="H342" s="10"/>
    </row>
    <row r="343" spans="8:8" ht="12.75" customHeight="1" x14ac:dyDescent="0.2">
      <c r="H343" s="10"/>
    </row>
    <row r="344" spans="8:8" ht="12.75" customHeight="1" x14ac:dyDescent="0.2">
      <c r="H344" s="10"/>
    </row>
    <row r="345" spans="8:8" ht="12.75" customHeight="1" x14ac:dyDescent="0.2">
      <c r="H345" s="10"/>
    </row>
    <row r="346" spans="8:8" ht="12.75" customHeight="1" x14ac:dyDescent="0.2">
      <c r="H346" s="10"/>
    </row>
    <row r="347" spans="8:8" ht="12.75" customHeight="1" x14ac:dyDescent="0.2">
      <c r="H347" s="10"/>
    </row>
    <row r="348" spans="8:8" ht="12.75" customHeight="1" x14ac:dyDescent="0.2">
      <c r="H348" s="10"/>
    </row>
    <row r="349" spans="8:8" ht="12.75" customHeight="1" x14ac:dyDescent="0.2">
      <c r="H349" s="10"/>
    </row>
    <row r="350" spans="8:8" ht="12.75" customHeight="1" x14ac:dyDescent="0.2">
      <c r="H350" s="10"/>
    </row>
    <row r="351" spans="8:8" ht="12.75" customHeight="1" x14ac:dyDescent="0.2">
      <c r="H351" s="10"/>
    </row>
    <row r="352" spans="8:8" ht="12.75" customHeight="1" x14ac:dyDescent="0.2">
      <c r="H352" s="10"/>
    </row>
    <row r="353" spans="8:8" ht="12.75" customHeight="1" x14ac:dyDescent="0.2">
      <c r="H353" s="10"/>
    </row>
    <row r="354" spans="8:8" ht="12.75" customHeight="1" x14ac:dyDescent="0.2">
      <c r="H354" s="10"/>
    </row>
    <row r="355" spans="8:8" ht="12.75" customHeight="1" x14ac:dyDescent="0.2">
      <c r="H355" s="10"/>
    </row>
    <row r="356" spans="8:8" ht="12.75" customHeight="1" x14ac:dyDescent="0.2">
      <c r="H356" s="10"/>
    </row>
    <row r="357" spans="8:8" ht="12.75" customHeight="1" x14ac:dyDescent="0.2">
      <c r="H357" s="10"/>
    </row>
    <row r="358" spans="8:8" ht="12.75" customHeight="1" x14ac:dyDescent="0.2">
      <c r="H358" s="10"/>
    </row>
    <row r="359" spans="8:8" ht="12.75" customHeight="1" x14ac:dyDescent="0.2">
      <c r="H359" s="10"/>
    </row>
    <row r="360" spans="8:8" ht="12.75" customHeight="1" x14ac:dyDescent="0.2">
      <c r="H360" s="10"/>
    </row>
    <row r="361" spans="8:8" ht="12.75" customHeight="1" x14ac:dyDescent="0.2">
      <c r="H361" s="10"/>
    </row>
    <row r="362" spans="8:8" ht="12.75" customHeight="1" x14ac:dyDescent="0.2">
      <c r="H362" s="10"/>
    </row>
    <row r="363" spans="8:8" ht="12.75" customHeight="1" x14ac:dyDescent="0.2">
      <c r="H363" s="10"/>
    </row>
    <row r="364" spans="8:8" ht="12.75" customHeight="1" x14ac:dyDescent="0.2">
      <c r="H364" s="10"/>
    </row>
    <row r="365" spans="8:8" ht="12.75" customHeight="1" x14ac:dyDescent="0.2">
      <c r="H365" s="10"/>
    </row>
    <row r="366" spans="8:8" ht="12.75" customHeight="1" x14ac:dyDescent="0.2">
      <c r="H366" s="10"/>
    </row>
    <row r="367" spans="8:8" ht="12.75" customHeight="1" x14ac:dyDescent="0.2">
      <c r="H367" s="10"/>
    </row>
    <row r="368" spans="8:8" ht="12.75" customHeight="1" x14ac:dyDescent="0.2">
      <c r="H368" s="10"/>
    </row>
    <row r="369" spans="8:8" ht="12.75" customHeight="1" x14ac:dyDescent="0.2">
      <c r="H369" s="10"/>
    </row>
    <row r="370" spans="8:8" ht="12.75" customHeight="1" x14ac:dyDescent="0.2">
      <c r="H370" s="10"/>
    </row>
    <row r="371" spans="8:8" ht="12.75" customHeight="1" x14ac:dyDescent="0.2">
      <c r="H371" s="10"/>
    </row>
    <row r="372" spans="8:8" ht="12.75" customHeight="1" x14ac:dyDescent="0.2">
      <c r="H372" s="10"/>
    </row>
    <row r="373" spans="8:8" ht="12.75" customHeight="1" x14ac:dyDescent="0.2">
      <c r="H373" s="10"/>
    </row>
    <row r="374" spans="8:8" ht="12.75" customHeight="1" x14ac:dyDescent="0.2">
      <c r="H374" s="10"/>
    </row>
    <row r="375" spans="8:8" ht="12.75" customHeight="1" x14ac:dyDescent="0.2">
      <c r="H375" s="10"/>
    </row>
    <row r="376" spans="8:8" ht="12.75" customHeight="1" x14ac:dyDescent="0.2">
      <c r="H376" s="10"/>
    </row>
    <row r="377" spans="8:8" ht="12.75" customHeight="1" x14ac:dyDescent="0.2">
      <c r="H377" s="10"/>
    </row>
    <row r="378" spans="8:8" ht="12.75" customHeight="1" x14ac:dyDescent="0.2">
      <c r="H378" s="10"/>
    </row>
    <row r="379" spans="8:8" ht="12.75" customHeight="1" x14ac:dyDescent="0.2">
      <c r="H379" s="10"/>
    </row>
    <row r="380" spans="8:8" ht="12.75" customHeight="1" x14ac:dyDescent="0.2">
      <c r="H380" s="10"/>
    </row>
    <row r="381" spans="8:8" ht="12.75" customHeight="1" x14ac:dyDescent="0.2">
      <c r="H381" s="10"/>
    </row>
    <row r="382" spans="8:8" ht="12.75" customHeight="1" x14ac:dyDescent="0.2">
      <c r="H382" s="10"/>
    </row>
    <row r="383" spans="8:8" ht="12.75" customHeight="1" x14ac:dyDescent="0.2">
      <c r="H383" s="10"/>
    </row>
    <row r="384" spans="8:8" ht="12.75" customHeight="1" x14ac:dyDescent="0.2">
      <c r="H384" s="10"/>
    </row>
    <row r="385" spans="8:8" ht="12.75" customHeight="1" x14ac:dyDescent="0.2">
      <c r="H385" s="10"/>
    </row>
    <row r="386" spans="8:8" ht="12.75" customHeight="1" x14ac:dyDescent="0.2">
      <c r="H386" s="10"/>
    </row>
    <row r="387" spans="8:8" ht="12.75" customHeight="1" x14ac:dyDescent="0.2">
      <c r="H387" s="10"/>
    </row>
    <row r="388" spans="8:8" ht="12.75" customHeight="1" x14ac:dyDescent="0.2">
      <c r="H388" s="10"/>
    </row>
    <row r="389" spans="8:8" ht="12.75" customHeight="1" x14ac:dyDescent="0.2">
      <c r="H389" s="10"/>
    </row>
    <row r="390" spans="8:8" ht="12.75" customHeight="1" x14ac:dyDescent="0.2">
      <c r="H390" s="10"/>
    </row>
    <row r="391" spans="8:8" ht="12.75" customHeight="1" x14ac:dyDescent="0.2">
      <c r="H391" s="10"/>
    </row>
    <row r="392" spans="8:8" ht="12.75" customHeight="1" x14ac:dyDescent="0.2">
      <c r="H392" s="10"/>
    </row>
    <row r="393" spans="8:8" ht="12.75" customHeight="1" x14ac:dyDescent="0.2">
      <c r="H393" s="10"/>
    </row>
    <row r="394" spans="8:8" ht="12.75" customHeight="1" x14ac:dyDescent="0.2">
      <c r="H394" s="10"/>
    </row>
    <row r="395" spans="8:8" ht="12.75" customHeight="1" x14ac:dyDescent="0.2">
      <c r="H395" s="10"/>
    </row>
    <row r="396" spans="8:8" ht="12.75" customHeight="1" x14ac:dyDescent="0.2">
      <c r="H396" s="10"/>
    </row>
    <row r="397" spans="8:8" ht="12.75" customHeight="1" x14ac:dyDescent="0.2">
      <c r="H397" s="10"/>
    </row>
    <row r="398" spans="8:8" ht="12.75" customHeight="1" x14ac:dyDescent="0.2">
      <c r="H398" s="10"/>
    </row>
    <row r="399" spans="8:8" ht="12.75" customHeight="1" x14ac:dyDescent="0.2">
      <c r="H399" s="10"/>
    </row>
    <row r="400" spans="8:8" ht="12.75" customHeight="1" x14ac:dyDescent="0.2">
      <c r="H400" s="10"/>
    </row>
    <row r="401" spans="8:8" ht="12.75" customHeight="1" x14ac:dyDescent="0.2">
      <c r="H401" s="10"/>
    </row>
    <row r="402" spans="8:8" ht="12.75" customHeight="1" x14ac:dyDescent="0.2">
      <c r="H402" s="10"/>
    </row>
    <row r="403" spans="8:8" ht="12.75" customHeight="1" x14ac:dyDescent="0.2">
      <c r="H403" s="10"/>
    </row>
    <row r="404" spans="8:8" ht="12.75" customHeight="1" x14ac:dyDescent="0.2">
      <c r="H404" s="10"/>
    </row>
    <row r="405" spans="8:8" ht="12.75" customHeight="1" x14ac:dyDescent="0.2">
      <c r="H405" s="10"/>
    </row>
    <row r="406" spans="8:8" ht="12.75" customHeight="1" x14ac:dyDescent="0.2">
      <c r="H406" s="10"/>
    </row>
    <row r="407" spans="8:8" ht="12.75" customHeight="1" x14ac:dyDescent="0.2">
      <c r="H407" s="10"/>
    </row>
    <row r="408" spans="8:8" ht="12.75" customHeight="1" x14ac:dyDescent="0.2">
      <c r="H408" s="10"/>
    </row>
    <row r="409" spans="8:8" ht="12.75" customHeight="1" x14ac:dyDescent="0.2">
      <c r="H409" s="10"/>
    </row>
    <row r="410" spans="8:8" ht="12.75" customHeight="1" x14ac:dyDescent="0.2">
      <c r="H410" s="10"/>
    </row>
    <row r="411" spans="8:8" ht="12.75" customHeight="1" x14ac:dyDescent="0.2">
      <c r="H411" s="10"/>
    </row>
    <row r="412" spans="8:8" ht="12.75" customHeight="1" x14ac:dyDescent="0.2">
      <c r="H412" s="10"/>
    </row>
    <row r="413" spans="8:8" ht="12.75" customHeight="1" x14ac:dyDescent="0.2">
      <c r="H413" s="10"/>
    </row>
    <row r="414" spans="8:8" ht="12.75" customHeight="1" x14ac:dyDescent="0.2">
      <c r="H414" s="10"/>
    </row>
    <row r="415" spans="8:8" ht="12.75" customHeight="1" x14ac:dyDescent="0.2">
      <c r="H415" s="10"/>
    </row>
    <row r="416" spans="8:8" ht="12.75" customHeight="1" x14ac:dyDescent="0.2">
      <c r="H416" s="10"/>
    </row>
    <row r="417" spans="8:8" ht="12.75" customHeight="1" x14ac:dyDescent="0.2">
      <c r="H417" s="10"/>
    </row>
    <row r="418" spans="8:8" ht="12.75" customHeight="1" x14ac:dyDescent="0.2">
      <c r="H418" s="10"/>
    </row>
    <row r="419" spans="8:8" ht="12.75" customHeight="1" x14ac:dyDescent="0.2">
      <c r="H419" s="10"/>
    </row>
    <row r="420" spans="8:8" ht="12.75" customHeight="1" x14ac:dyDescent="0.2">
      <c r="H420" s="10"/>
    </row>
    <row r="421" spans="8:8" ht="12.75" customHeight="1" x14ac:dyDescent="0.2">
      <c r="H421" s="10"/>
    </row>
    <row r="422" spans="8:8" ht="12.75" customHeight="1" x14ac:dyDescent="0.2">
      <c r="H422" s="10"/>
    </row>
    <row r="423" spans="8:8" ht="12.75" customHeight="1" x14ac:dyDescent="0.2">
      <c r="H423" s="10"/>
    </row>
    <row r="424" spans="8:8" ht="12.75" customHeight="1" x14ac:dyDescent="0.2">
      <c r="H424" s="10"/>
    </row>
    <row r="425" spans="8:8" ht="12.75" customHeight="1" x14ac:dyDescent="0.2">
      <c r="H425" s="10"/>
    </row>
    <row r="426" spans="8:8" ht="12.75" customHeight="1" x14ac:dyDescent="0.2">
      <c r="H426" s="10"/>
    </row>
    <row r="427" spans="8:8" ht="12.75" customHeight="1" x14ac:dyDescent="0.2">
      <c r="H427" s="10"/>
    </row>
    <row r="428" spans="8:8" ht="12.75" customHeight="1" x14ac:dyDescent="0.2">
      <c r="H428" s="10"/>
    </row>
    <row r="429" spans="8:8" ht="12.75" customHeight="1" x14ac:dyDescent="0.2">
      <c r="H429" s="10"/>
    </row>
    <row r="430" spans="8:8" ht="12.75" customHeight="1" x14ac:dyDescent="0.2">
      <c r="H430" s="10"/>
    </row>
    <row r="431" spans="8:8" ht="12.75" customHeight="1" x14ac:dyDescent="0.2">
      <c r="H431" s="10"/>
    </row>
    <row r="432" spans="8:8" ht="12.75" customHeight="1" x14ac:dyDescent="0.2">
      <c r="H432" s="10"/>
    </row>
    <row r="433" spans="8:8" ht="12.75" customHeight="1" x14ac:dyDescent="0.2">
      <c r="H433" s="10"/>
    </row>
    <row r="434" spans="8:8" ht="12.75" customHeight="1" x14ac:dyDescent="0.2">
      <c r="H434" s="10"/>
    </row>
    <row r="435" spans="8:8" ht="12.75" customHeight="1" x14ac:dyDescent="0.2">
      <c r="H435" s="10"/>
    </row>
    <row r="436" spans="8:8" ht="12.75" customHeight="1" x14ac:dyDescent="0.2">
      <c r="H436" s="10"/>
    </row>
    <row r="437" spans="8:8" ht="12.75" customHeight="1" x14ac:dyDescent="0.2">
      <c r="H437" s="10"/>
    </row>
    <row r="438" spans="8:8" ht="12.75" customHeight="1" x14ac:dyDescent="0.2">
      <c r="H438" s="10"/>
    </row>
    <row r="439" spans="8:8" ht="12.75" customHeight="1" x14ac:dyDescent="0.2">
      <c r="H439" s="10"/>
    </row>
    <row r="440" spans="8:8" ht="12.75" customHeight="1" x14ac:dyDescent="0.2">
      <c r="H440" s="10"/>
    </row>
    <row r="441" spans="8:8" ht="12.75" customHeight="1" x14ac:dyDescent="0.2">
      <c r="H441" s="10"/>
    </row>
    <row r="442" spans="8:8" ht="12.75" customHeight="1" x14ac:dyDescent="0.2">
      <c r="H442" s="10"/>
    </row>
    <row r="443" spans="8:8" ht="12.75" customHeight="1" x14ac:dyDescent="0.2">
      <c r="H443" s="10"/>
    </row>
    <row r="444" spans="8:8" ht="12.75" customHeight="1" x14ac:dyDescent="0.2">
      <c r="H444" s="10"/>
    </row>
    <row r="445" spans="8:8" ht="12.75" customHeight="1" x14ac:dyDescent="0.2">
      <c r="H445" s="10"/>
    </row>
    <row r="446" spans="8:8" ht="12.75" customHeight="1" x14ac:dyDescent="0.2">
      <c r="H446" s="10"/>
    </row>
    <row r="447" spans="8:8" ht="12.75" customHeight="1" x14ac:dyDescent="0.2">
      <c r="H447" s="10"/>
    </row>
    <row r="448" spans="8:8" ht="12.75" customHeight="1" x14ac:dyDescent="0.2">
      <c r="H448" s="10"/>
    </row>
    <row r="449" spans="8:8" ht="12.75" customHeight="1" x14ac:dyDescent="0.2">
      <c r="H449" s="10"/>
    </row>
    <row r="450" spans="8:8" ht="12.75" customHeight="1" x14ac:dyDescent="0.2">
      <c r="H450" s="10"/>
    </row>
    <row r="451" spans="8:8" ht="12.75" customHeight="1" x14ac:dyDescent="0.2">
      <c r="H451" s="10"/>
    </row>
    <row r="452" spans="8:8" ht="12.75" customHeight="1" x14ac:dyDescent="0.2">
      <c r="H452" s="10"/>
    </row>
    <row r="453" spans="8:8" ht="12.75" customHeight="1" x14ac:dyDescent="0.2">
      <c r="H453" s="10"/>
    </row>
    <row r="454" spans="8:8" ht="12.75" customHeight="1" x14ac:dyDescent="0.2">
      <c r="H454" s="10"/>
    </row>
    <row r="455" spans="8:8" ht="12.75" customHeight="1" x14ac:dyDescent="0.2">
      <c r="H455" s="10"/>
    </row>
    <row r="456" spans="8:8" ht="12.75" customHeight="1" x14ac:dyDescent="0.2">
      <c r="H456" s="10"/>
    </row>
    <row r="457" spans="8:8" ht="12.75" customHeight="1" x14ac:dyDescent="0.2">
      <c r="H457" s="10"/>
    </row>
    <row r="458" spans="8:8" ht="12.75" customHeight="1" x14ac:dyDescent="0.2">
      <c r="H458" s="10"/>
    </row>
    <row r="459" spans="8:8" ht="12.75" customHeight="1" x14ac:dyDescent="0.2">
      <c r="H459" s="10"/>
    </row>
    <row r="460" spans="8:8" ht="12.75" customHeight="1" x14ac:dyDescent="0.2">
      <c r="H460" s="10"/>
    </row>
    <row r="461" spans="8:8" ht="12.75" customHeight="1" x14ac:dyDescent="0.2">
      <c r="H461" s="10"/>
    </row>
    <row r="462" spans="8:8" ht="12.75" customHeight="1" x14ac:dyDescent="0.2">
      <c r="H462" s="10"/>
    </row>
    <row r="463" spans="8:8" ht="12.75" customHeight="1" x14ac:dyDescent="0.2">
      <c r="H463" s="10"/>
    </row>
    <row r="464" spans="8:8" ht="12.75" customHeight="1" x14ac:dyDescent="0.2">
      <c r="H464" s="10"/>
    </row>
    <row r="465" spans="8:8" ht="12.75" customHeight="1" x14ac:dyDescent="0.2">
      <c r="H465" s="10"/>
    </row>
    <row r="466" spans="8:8" ht="12.75" customHeight="1" x14ac:dyDescent="0.2">
      <c r="H466" s="10"/>
    </row>
    <row r="467" spans="8:8" ht="12.75" customHeight="1" x14ac:dyDescent="0.2">
      <c r="H467" s="10"/>
    </row>
    <row r="468" spans="8:8" ht="12.75" customHeight="1" x14ac:dyDescent="0.2">
      <c r="H468" s="10"/>
    </row>
    <row r="469" spans="8:8" ht="12.75" customHeight="1" x14ac:dyDescent="0.2">
      <c r="H469" s="10"/>
    </row>
    <row r="470" spans="8:8" ht="12.75" customHeight="1" x14ac:dyDescent="0.2">
      <c r="H470" s="10"/>
    </row>
    <row r="471" spans="8:8" ht="12.75" customHeight="1" x14ac:dyDescent="0.2">
      <c r="H471" s="10"/>
    </row>
    <row r="472" spans="8:8" ht="12.75" customHeight="1" x14ac:dyDescent="0.2">
      <c r="H472" s="10"/>
    </row>
    <row r="473" spans="8:8" ht="12.75" customHeight="1" x14ac:dyDescent="0.2">
      <c r="H473" s="10"/>
    </row>
    <row r="474" spans="8:8" ht="12.75" customHeight="1" x14ac:dyDescent="0.2">
      <c r="H474" s="10"/>
    </row>
    <row r="475" spans="8:8" ht="12.75" customHeight="1" x14ac:dyDescent="0.2">
      <c r="H475" s="10"/>
    </row>
    <row r="476" spans="8:8" ht="12.75" customHeight="1" x14ac:dyDescent="0.2">
      <c r="H476" s="10"/>
    </row>
    <row r="477" spans="8:8" ht="12.75" customHeight="1" x14ac:dyDescent="0.2">
      <c r="H477" s="10"/>
    </row>
    <row r="478" spans="8:8" ht="12.75" customHeight="1" x14ac:dyDescent="0.2">
      <c r="H478" s="10"/>
    </row>
    <row r="479" spans="8:8" ht="12.75" customHeight="1" x14ac:dyDescent="0.2">
      <c r="H479" s="10"/>
    </row>
    <row r="480" spans="8:8" ht="12.75" customHeight="1" x14ac:dyDescent="0.2">
      <c r="H480" s="10"/>
    </row>
    <row r="481" spans="8:8" ht="12.75" customHeight="1" x14ac:dyDescent="0.2">
      <c r="H481" s="10"/>
    </row>
    <row r="482" spans="8:8" ht="12.75" customHeight="1" x14ac:dyDescent="0.2">
      <c r="H482" s="10"/>
    </row>
    <row r="483" spans="8:8" ht="12.75" customHeight="1" x14ac:dyDescent="0.2">
      <c r="H483" s="10"/>
    </row>
    <row r="484" spans="8:8" ht="12.75" customHeight="1" x14ac:dyDescent="0.2">
      <c r="H484" s="10"/>
    </row>
    <row r="485" spans="8:8" ht="12.75" customHeight="1" x14ac:dyDescent="0.2">
      <c r="H485" s="10"/>
    </row>
    <row r="486" spans="8:8" ht="12.75" customHeight="1" x14ac:dyDescent="0.2">
      <c r="H486" s="10"/>
    </row>
    <row r="487" spans="8:8" ht="12.75" customHeight="1" x14ac:dyDescent="0.2">
      <c r="H487" s="10"/>
    </row>
    <row r="488" spans="8:8" ht="12.75" customHeight="1" x14ac:dyDescent="0.2">
      <c r="H488" s="10"/>
    </row>
    <row r="489" spans="8:8" ht="12.75" customHeight="1" x14ac:dyDescent="0.2">
      <c r="H489" s="10"/>
    </row>
    <row r="490" spans="8:8" ht="12.75" customHeight="1" x14ac:dyDescent="0.2">
      <c r="H490" s="10"/>
    </row>
    <row r="491" spans="8:8" ht="12.75" customHeight="1" x14ac:dyDescent="0.2">
      <c r="H491" s="10"/>
    </row>
    <row r="492" spans="8:8" ht="12.75" customHeight="1" x14ac:dyDescent="0.2">
      <c r="H492" s="10"/>
    </row>
    <row r="493" spans="8:8" ht="12.75" customHeight="1" x14ac:dyDescent="0.2">
      <c r="H493" s="10"/>
    </row>
    <row r="494" spans="8:8" ht="12.75" customHeight="1" x14ac:dyDescent="0.2">
      <c r="H494" s="10"/>
    </row>
    <row r="495" spans="8:8" ht="12.75" customHeight="1" x14ac:dyDescent="0.2">
      <c r="H495" s="10"/>
    </row>
    <row r="496" spans="8:8" ht="12.75" customHeight="1" x14ac:dyDescent="0.2">
      <c r="H496" s="10"/>
    </row>
    <row r="497" spans="8:8" ht="12.75" customHeight="1" x14ac:dyDescent="0.2">
      <c r="H497" s="10"/>
    </row>
    <row r="498" spans="8:8" ht="12.75" customHeight="1" x14ac:dyDescent="0.2">
      <c r="H498" s="10"/>
    </row>
    <row r="499" spans="8:8" ht="12.75" customHeight="1" x14ac:dyDescent="0.2">
      <c r="H499" s="10"/>
    </row>
    <row r="500" spans="8:8" ht="12.75" customHeight="1" x14ac:dyDescent="0.2">
      <c r="H500" s="10"/>
    </row>
    <row r="501" spans="8:8" ht="12.75" customHeight="1" x14ac:dyDescent="0.2">
      <c r="H501" s="10"/>
    </row>
    <row r="502" spans="8:8" ht="12.75" customHeight="1" x14ac:dyDescent="0.2">
      <c r="H502" s="10"/>
    </row>
    <row r="503" spans="8:8" ht="12.75" customHeight="1" x14ac:dyDescent="0.2">
      <c r="H503" s="10"/>
    </row>
    <row r="504" spans="8:8" ht="12.75" customHeight="1" x14ac:dyDescent="0.2">
      <c r="H504" s="10"/>
    </row>
    <row r="505" spans="8:8" ht="12.75" customHeight="1" x14ac:dyDescent="0.2">
      <c r="H505" s="10"/>
    </row>
    <row r="506" spans="8:8" ht="12.75" customHeight="1" x14ac:dyDescent="0.2">
      <c r="H506" s="10"/>
    </row>
    <row r="507" spans="8:8" ht="12.75" customHeight="1" x14ac:dyDescent="0.2">
      <c r="H507" s="10"/>
    </row>
    <row r="508" spans="8:8" ht="12.75" customHeight="1" x14ac:dyDescent="0.2">
      <c r="H508" s="10"/>
    </row>
    <row r="509" spans="8:8" ht="12.75" customHeight="1" x14ac:dyDescent="0.2">
      <c r="H509" s="10"/>
    </row>
    <row r="510" spans="8:8" ht="12.75" customHeight="1" x14ac:dyDescent="0.2">
      <c r="H510" s="10"/>
    </row>
    <row r="511" spans="8:8" ht="12.75" customHeight="1" x14ac:dyDescent="0.2">
      <c r="H511" s="10"/>
    </row>
    <row r="512" spans="8:8" ht="12.75" customHeight="1" x14ac:dyDescent="0.2">
      <c r="H512" s="10"/>
    </row>
    <row r="513" spans="8:8" ht="12.75" customHeight="1" x14ac:dyDescent="0.2">
      <c r="H513" s="10"/>
    </row>
    <row r="514" spans="8:8" ht="12.75" customHeight="1" x14ac:dyDescent="0.2">
      <c r="H514" s="10"/>
    </row>
    <row r="515" spans="8:8" ht="12.75" customHeight="1" x14ac:dyDescent="0.2">
      <c r="H515" s="10"/>
    </row>
    <row r="516" spans="8:8" ht="12.75" customHeight="1" x14ac:dyDescent="0.2">
      <c r="H516" s="10"/>
    </row>
    <row r="517" spans="8:8" ht="12.75" customHeight="1" x14ac:dyDescent="0.2">
      <c r="H517" s="10"/>
    </row>
    <row r="518" spans="8:8" ht="12.75" customHeight="1" x14ac:dyDescent="0.2">
      <c r="H518" s="10"/>
    </row>
    <row r="519" spans="8:8" ht="12.75" customHeight="1" x14ac:dyDescent="0.2">
      <c r="H519" s="10"/>
    </row>
    <row r="520" spans="8:8" ht="12.75" customHeight="1" x14ac:dyDescent="0.2">
      <c r="H520" s="10"/>
    </row>
    <row r="521" spans="8:8" ht="12.75" customHeight="1" x14ac:dyDescent="0.2">
      <c r="H521" s="10"/>
    </row>
    <row r="522" spans="8:8" ht="12.75" customHeight="1" x14ac:dyDescent="0.2">
      <c r="H522" s="10"/>
    </row>
    <row r="523" spans="8:8" ht="12.75" customHeight="1" x14ac:dyDescent="0.2">
      <c r="H523" s="10"/>
    </row>
    <row r="524" spans="8:8" ht="12.75" customHeight="1" x14ac:dyDescent="0.2">
      <c r="H524" s="10"/>
    </row>
    <row r="525" spans="8:8" ht="12.75" customHeight="1" x14ac:dyDescent="0.2">
      <c r="H525" s="10"/>
    </row>
    <row r="526" spans="8:8" ht="12.75" customHeight="1" x14ac:dyDescent="0.2">
      <c r="H526" s="10"/>
    </row>
    <row r="527" spans="8:8" ht="12.75" customHeight="1" x14ac:dyDescent="0.2">
      <c r="H527" s="10"/>
    </row>
    <row r="528" spans="8:8" ht="12.75" customHeight="1" x14ac:dyDescent="0.2">
      <c r="H528" s="10"/>
    </row>
    <row r="529" spans="8:8" ht="12.75" customHeight="1" x14ac:dyDescent="0.2">
      <c r="H529" s="10"/>
    </row>
    <row r="530" spans="8:8" ht="12.75" customHeight="1" x14ac:dyDescent="0.2">
      <c r="H530" s="10"/>
    </row>
    <row r="531" spans="8:8" ht="12.75" customHeight="1" x14ac:dyDescent="0.2">
      <c r="H531" s="10"/>
    </row>
    <row r="532" spans="8:8" ht="12.75" customHeight="1" x14ac:dyDescent="0.2">
      <c r="H532" s="10"/>
    </row>
    <row r="533" spans="8:8" ht="12.75" customHeight="1" x14ac:dyDescent="0.2">
      <c r="H533" s="10"/>
    </row>
    <row r="534" spans="8:8" ht="12.75" customHeight="1" x14ac:dyDescent="0.2">
      <c r="H534" s="10"/>
    </row>
    <row r="535" spans="8:8" ht="12.75" customHeight="1" x14ac:dyDescent="0.2">
      <c r="H535" s="10"/>
    </row>
    <row r="536" spans="8:8" ht="12.75" customHeight="1" x14ac:dyDescent="0.2">
      <c r="H536" s="10"/>
    </row>
    <row r="537" spans="8:8" ht="12.75" customHeight="1" x14ac:dyDescent="0.2">
      <c r="H537" s="10"/>
    </row>
    <row r="538" spans="8:8" ht="12.75" customHeight="1" x14ac:dyDescent="0.2">
      <c r="H538" s="10"/>
    </row>
    <row r="539" spans="8:8" ht="12.75" customHeight="1" x14ac:dyDescent="0.2">
      <c r="H539" s="10"/>
    </row>
    <row r="540" spans="8:8" ht="12.75" customHeight="1" x14ac:dyDescent="0.2">
      <c r="H540" s="10"/>
    </row>
    <row r="541" spans="8:8" ht="12.75" customHeight="1" x14ac:dyDescent="0.2">
      <c r="H541" s="10"/>
    </row>
    <row r="542" spans="8:8" ht="12.75" customHeight="1" x14ac:dyDescent="0.2">
      <c r="H542" s="10"/>
    </row>
    <row r="543" spans="8:8" ht="12.75" customHeight="1" x14ac:dyDescent="0.2">
      <c r="H543" s="10"/>
    </row>
    <row r="544" spans="8:8" ht="12.75" customHeight="1" x14ac:dyDescent="0.2">
      <c r="H544" s="10"/>
    </row>
    <row r="545" spans="8:8" ht="12.75" customHeight="1" x14ac:dyDescent="0.2">
      <c r="H545" s="10"/>
    </row>
    <row r="546" spans="8:8" ht="12.75" customHeight="1" x14ac:dyDescent="0.2">
      <c r="H546" s="10"/>
    </row>
    <row r="547" spans="8:8" ht="12.75" customHeight="1" x14ac:dyDescent="0.2">
      <c r="H547" s="10"/>
    </row>
    <row r="548" spans="8:8" ht="12.75" customHeight="1" x14ac:dyDescent="0.2">
      <c r="H548" s="10"/>
    </row>
    <row r="549" spans="8:8" ht="12.75" customHeight="1" x14ac:dyDescent="0.2">
      <c r="H549" s="10"/>
    </row>
    <row r="550" spans="8:8" ht="12.75" customHeight="1" x14ac:dyDescent="0.2">
      <c r="H550" s="10"/>
    </row>
    <row r="551" spans="8:8" ht="12.75" customHeight="1" x14ac:dyDescent="0.2">
      <c r="H551" s="10"/>
    </row>
    <row r="552" spans="8:8" ht="12.75" customHeight="1" x14ac:dyDescent="0.2">
      <c r="H552" s="10"/>
    </row>
    <row r="553" spans="8:8" ht="12.75" customHeight="1" x14ac:dyDescent="0.2">
      <c r="H553" s="10"/>
    </row>
    <row r="554" spans="8:8" ht="12.75" customHeight="1" x14ac:dyDescent="0.2">
      <c r="H554" s="10"/>
    </row>
    <row r="555" spans="8:8" ht="12.75" customHeight="1" x14ac:dyDescent="0.2">
      <c r="H555" s="10"/>
    </row>
    <row r="556" spans="8:8" ht="12.75" customHeight="1" x14ac:dyDescent="0.2">
      <c r="H556" s="10"/>
    </row>
    <row r="557" spans="8:8" ht="12.75" customHeight="1" x14ac:dyDescent="0.2">
      <c r="H557" s="10"/>
    </row>
    <row r="558" spans="8:8" ht="12.75" customHeight="1" x14ac:dyDescent="0.2">
      <c r="H558" s="10"/>
    </row>
    <row r="559" spans="8:8" ht="12.75" customHeight="1" x14ac:dyDescent="0.2">
      <c r="H559" s="10"/>
    </row>
    <row r="560" spans="8:8" ht="12.75" customHeight="1" x14ac:dyDescent="0.2">
      <c r="H560" s="10"/>
    </row>
    <row r="561" spans="8:8" ht="12.75" customHeight="1" x14ac:dyDescent="0.2">
      <c r="H561" s="10"/>
    </row>
    <row r="562" spans="8:8" ht="12.75" customHeight="1" x14ac:dyDescent="0.2">
      <c r="H562" s="10"/>
    </row>
    <row r="563" spans="8:8" ht="12.75" customHeight="1" x14ac:dyDescent="0.2">
      <c r="H563" s="10"/>
    </row>
    <row r="564" spans="8:8" ht="12.75" customHeight="1" x14ac:dyDescent="0.2">
      <c r="H564" s="10"/>
    </row>
    <row r="565" spans="8:8" ht="12.75" customHeight="1" x14ac:dyDescent="0.2">
      <c r="H565" s="10"/>
    </row>
    <row r="566" spans="8:8" ht="12.75" customHeight="1" x14ac:dyDescent="0.2">
      <c r="H566" s="10"/>
    </row>
    <row r="567" spans="8:8" ht="12.75" customHeight="1" x14ac:dyDescent="0.2">
      <c r="H567" s="10"/>
    </row>
    <row r="568" spans="8:8" ht="12.75" customHeight="1" x14ac:dyDescent="0.2">
      <c r="H568" s="10"/>
    </row>
    <row r="569" spans="8:8" ht="12.75" customHeight="1" x14ac:dyDescent="0.2">
      <c r="H569" s="10"/>
    </row>
    <row r="570" spans="8:8" ht="12.75" customHeight="1" x14ac:dyDescent="0.2">
      <c r="H570" s="10"/>
    </row>
    <row r="571" spans="8:8" ht="12.75" customHeight="1" x14ac:dyDescent="0.2">
      <c r="H571" s="10"/>
    </row>
    <row r="572" spans="8:8" ht="12.75" customHeight="1" x14ac:dyDescent="0.2">
      <c r="H572" s="10"/>
    </row>
    <row r="573" spans="8:8" ht="12.75" customHeight="1" x14ac:dyDescent="0.2">
      <c r="H573" s="10"/>
    </row>
    <row r="574" spans="8:8" ht="12.75" customHeight="1" x14ac:dyDescent="0.2">
      <c r="H574" s="10"/>
    </row>
    <row r="575" spans="8:8" ht="12.75" customHeight="1" x14ac:dyDescent="0.2">
      <c r="H575" s="10"/>
    </row>
    <row r="576" spans="8:8" ht="12.75" customHeight="1" x14ac:dyDescent="0.2">
      <c r="H576" s="10"/>
    </row>
    <row r="577" spans="8:8" ht="12.75" customHeight="1" x14ac:dyDescent="0.2">
      <c r="H577" s="10"/>
    </row>
    <row r="578" spans="8:8" ht="12.75" customHeight="1" x14ac:dyDescent="0.2">
      <c r="H578" s="10"/>
    </row>
    <row r="579" spans="8:8" ht="12.75" customHeight="1" x14ac:dyDescent="0.2">
      <c r="H579" s="10"/>
    </row>
    <row r="580" spans="8:8" ht="12.75" customHeight="1" x14ac:dyDescent="0.2">
      <c r="H580" s="10"/>
    </row>
    <row r="581" spans="8:8" ht="12.75" customHeight="1" x14ac:dyDescent="0.2">
      <c r="H581" s="10"/>
    </row>
    <row r="582" spans="8:8" ht="12.75" customHeight="1" x14ac:dyDescent="0.2">
      <c r="H582" s="10"/>
    </row>
    <row r="583" spans="8:8" ht="12.75" customHeight="1" x14ac:dyDescent="0.2">
      <c r="H583" s="10"/>
    </row>
    <row r="584" spans="8:8" ht="12.75" customHeight="1" x14ac:dyDescent="0.2">
      <c r="H584" s="10"/>
    </row>
    <row r="585" spans="8:8" ht="12.75" customHeight="1" x14ac:dyDescent="0.2">
      <c r="H585" s="10"/>
    </row>
    <row r="586" spans="8:8" ht="12.75" customHeight="1" x14ac:dyDescent="0.2">
      <c r="H586" s="10"/>
    </row>
    <row r="587" spans="8:8" ht="12.75" customHeight="1" x14ac:dyDescent="0.2">
      <c r="H587" s="10"/>
    </row>
    <row r="588" spans="8:8" ht="12.75" customHeight="1" x14ac:dyDescent="0.2">
      <c r="H588" s="10"/>
    </row>
    <row r="589" spans="8:8" ht="12.75" customHeight="1" x14ac:dyDescent="0.2">
      <c r="H589" s="10"/>
    </row>
    <row r="590" spans="8:8" ht="12.75" customHeight="1" x14ac:dyDescent="0.2">
      <c r="H590" s="10"/>
    </row>
    <row r="591" spans="8:8" ht="12.75" customHeight="1" x14ac:dyDescent="0.2">
      <c r="H591" s="10"/>
    </row>
    <row r="592" spans="8:8" ht="12.75" customHeight="1" x14ac:dyDescent="0.2">
      <c r="H592" s="10"/>
    </row>
    <row r="593" spans="8:8" ht="12.75" customHeight="1" x14ac:dyDescent="0.2">
      <c r="H593" s="10"/>
    </row>
    <row r="594" spans="8:8" ht="12.75" customHeight="1" x14ac:dyDescent="0.2">
      <c r="H594" s="10"/>
    </row>
    <row r="595" spans="8:8" ht="12.75" customHeight="1" x14ac:dyDescent="0.2">
      <c r="H595" s="10"/>
    </row>
    <row r="596" spans="8:8" ht="12.75" customHeight="1" x14ac:dyDescent="0.2">
      <c r="H596" s="10"/>
    </row>
    <row r="597" spans="8:8" ht="12.75" customHeight="1" x14ac:dyDescent="0.2">
      <c r="H597" s="10"/>
    </row>
    <row r="598" spans="8:8" ht="12.75" customHeight="1" x14ac:dyDescent="0.2">
      <c r="H598" s="10"/>
    </row>
    <row r="599" spans="8:8" ht="12.75" customHeight="1" x14ac:dyDescent="0.2">
      <c r="H599" s="10"/>
    </row>
    <row r="600" spans="8:8" ht="12.75" customHeight="1" x14ac:dyDescent="0.2">
      <c r="H600" s="10"/>
    </row>
    <row r="601" spans="8:8" ht="12.75" customHeight="1" x14ac:dyDescent="0.2">
      <c r="H601" s="10"/>
    </row>
    <row r="602" spans="8:8" ht="12.75" customHeight="1" x14ac:dyDescent="0.2">
      <c r="H602" s="10"/>
    </row>
    <row r="603" spans="8:8" ht="12.75" customHeight="1" x14ac:dyDescent="0.2">
      <c r="H603" s="10"/>
    </row>
    <row r="604" spans="8:8" ht="12.75" customHeight="1" x14ac:dyDescent="0.2">
      <c r="H604" s="10"/>
    </row>
    <row r="605" spans="8:8" ht="12.75" customHeight="1" x14ac:dyDescent="0.2">
      <c r="H605" s="10"/>
    </row>
    <row r="606" spans="8:8" ht="12.75" customHeight="1" x14ac:dyDescent="0.2">
      <c r="H606" s="10"/>
    </row>
    <row r="607" spans="8:8" ht="12.75" customHeight="1" x14ac:dyDescent="0.2">
      <c r="H607" s="10"/>
    </row>
    <row r="608" spans="8:8" ht="12.75" customHeight="1" x14ac:dyDescent="0.2">
      <c r="H608" s="10"/>
    </row>
    <row r="609" spans="8:8" ht="12.75" customHeight="1" x14ac:dyDescent="0.2">
      <c r="H609" s="10"/>
    </row>
    <row r="610" spans="8:8" ht="12.75" customHeight="1" x14ac:dyDescent="0.2">
      <c r="H610" s="10"/>
    </row>
    <row r="611" spans="8:8" ht="12.75" customHeight="1" x14ac:dyDescent="0.2">
      <c r="H611" s="10"/>
    </row>
    <row r="612" spans="8:8" ht="12.75" customHeight="1" x14ac:dyDescent="0.2">
      <c r="H612" s="10"/>
    </row>
    <row r="613" spans="8:8" ht="12.75" customHeight="1" x14ac:dyDescent="0.2">
      <c r="H613" s="10"/>
    </row>
    <row r="614" spans="8:8" ht="12.75" customHeight="1" x14ac:dyDescent="0.2">
      <c r="H614" s="10"/>
    </row>
    <row r="615" spans="8:8" ht="12.75" customHeight="1" x14ac:dyDescent="0.2">
      <c r="H615" s="10"/>
    </row>
    <row r="616" spans="8:8" ht="12.75" customHeight="1" x14ac:dyDescent="0.2">
      <c r="H616" s="10"/>
    </row>
    <row r="617" spans="8:8" ht="12.75" customHeight="1" x14ac:dyDescent="0.2">
      <c r="H617" s="10"/>
    </row>
    <row r="618" spans="8:8" ht="12.75" customHeight="1" x14ac:dyDescent="0.2">
      <c r="H618" s="10"/>
    </row>
    <row r="619" spans="8:8" ht="12.75" customHeight="1" x14ac:dyDescent="0.2">
      <c r="H619" s="10"/>
    </row>
    <row r="620" spans="8:8" ht="12.75" customHeight="1" x14ac:dyDescent="0.2">
      <c r="H620" s="10"/>
    </row>
    <row r="621" spans="8:8" ht="12.75" customHeight="1" x14ac:dyDescent="0.2">
      <c r="H621" s="10"/>
    </row>
    <row r="622" spans="8:8" ht="12.75" customHeight="1" x14ac:dyDescent="0.2">
      <c r="H622" s="10"/>
    </row>
    <row r="623" spans="8:8" ht="12.75" customHeight="1" x14ac:dyDescent="0.2">
      <c r="H623" s="10"/>
    </row>
    <row r="624" spans="8:8" ht="12.75" customHeight="1" x14ac:dyDescent="0.2">
      <c r="H624" s="10"/>
    </row>
    <row r="625" spans="8:8" ht="12.75" customHeight="1" x14ac:dyDescent="0.2">
      <c r="H625" s="10"/>
    </row>
    <row r="626" spans="8:8" ht="12.75" customHeight="1" x14ac:dyDescent="0.2">
      <c r="H626" s="10"/>
    </row>
    <row r="627" spans="8:8" ht="12.75" customHeight="1" x14ac:dyDescent="0.2">
      <c r="H627" s="10"/>
    </row>
    <row r="628" spans="8:8" ht="12.75" customHeight="1" x14ac:dyDescent="0.2">
      <c r="H628" s="10"/>
    </row>
    <row r="629" spans="8:8" ht="12.75" customHeight="1" x14ac:dyDescent="0.2">
      <c r="H629" s="10"/>
    </row>
    <row r="630" spans="8:8" ht="12.75" customHeight="1" x14ac:dyDescent="0.2">
      <c r="H630" s="10"/>
    </row>
    <row r="631" spans="8:8" ht="12.75" customHeight="1" x14ac:dyDescent="0.2">
      <c r="H631" s="10"/>
    </row>
    <row r="632" spans="8:8" ht="12.75" customHeight="1" x14ac:dyDescent="0.2">
      <c r="H632" s="10"/>
    </row>
    <row r="633" spans="8:8" ht="12.75" customHeight="1" x14ac:dyDescent="0.2">
      <c r="H633" s="10"/>
    </row>
    <row r="634" spans="8:8" ht="12.75" customHeight="1" x14ac:dyDescent="0.2">
      <c r="H634" s="10"/>
    </row>
    <row r="635" spans="8:8" ht="12.75" customHeight="1" x14ac:dyDescent="0.2">
      <c r="H635" s="10"/>
    </row>
    <row r="636" spans="8:8" ht="12.75" customHeight="1" x14ac:dyDescent="0.2">
      <c r="H636" s="10"/>
    </row>
    <row r="637" spans="8:8" ht="12.75" customHeight="1" x14ac:dyDescent="0.2">
      <c r="H637" s="10"/>
    </row>
    <row r="638" spans="8:8" ht="12.75" customHeight="1" x14ac:dyDescent="0.2">
      <c r="H638" s="10"/>
    </row>
    <row r="639" spans="8:8" ht="12.75" customHeight="1" x14ac:dyDescent="0.2">
      <c r="H639" s="10"/>
    </row>
    <row r="640" spans="8:8" ht="12.75" customHeight="1" x14ac:dyDescent="0.2">
      <c r="H640" s="10"/>
    </row>
    <row r="641" spans="8:8" ht="12.75" customHeight="1" x14ac:dyDescent="0.2">
      <c r="H641" s="10"/>
    </row>
    <row r="642" spans="8:8" ht="12.75" customHeight="1" x14ac:dyDescent="0.2">
      <c r="H642" s="10"/>
    </row>
    <row r="643" spans="8:8" ht="12.75" customHeight="1" x14ac:dyDescent="0.2">
      <c r="H643" s="10"/>
    </row>
    <row r="644" spans="8:8" ht="12.75" customHeight="1" x14ac:dyDescent="0.2">
      <c r="H644" s="10"/>
    </row>
    <row r="645" spans="8:8" ht="12.75" customHeight="1" x14ac:dyDescent="0.2">
      <c r="H645" s="10"/>
    </row>
    <row r="646" spans="8:8" ht="12.75" customHeight="1" x14ac:dyDescent="0.2">
      <c r="H646" s="10"/>
    </row>
    <row r="647" spans="8:8" ht="12.75" customHeight="1" x14ac:dyDescent="0.2">
      <c r="H647" s="10"/>
    </row>
    <row r="648" spans="8:8" ht="12.75" customHeight="1" x14ac:dyDescent="0.2">
      <c r="H648" s="10"/>
    </row>
    <row r="649" spans="8:8" ht="12.75" customHeight="1" x14ac:dyDescent="0.2">
      <c r="H649" s="10"/>
    </row>
    <row r="650" spans="8:8" ht="12.75" customHeight="1" x14ac:dyDescent="0.2">
      <c r="H650" s="10"/>
    </row>
    <row r="651" spans="8:8" ht="12.75" customHeight="1" x14ac:dyDescent="0.2">
      <c r="H651" s="10"/>
    </row>
    <row r="652" spans="8:8" ht="12.75" customHeight="1" x14ac:dyDescent="0.2">
      <c r="H652" s="10"/>
    </row>
    <row r="653" spans="8:8" ht="12.75" customHeight="1" x14ac:dyDescent="0.2">
      <c r="H653" s="10"/>
    </row>
    <row r="654" spans="8:8" ht="12.75" customHeight="1" x14ac:dyDescent="0.2">
      <c r="H654" s="10"/>
    </row>
    <row r="655" spans="8:8" ht="12.75" customHeight="1" x14ac:dyDescent="0.2">
      <c r="H655" s="10"/>
    </row>
    <row r="656" spans="8:8" ht="12.75" customHeight="1" x14ac:dyDescent="0.2">
      <c r="H656" s="10"/>
    </row>
    <row r="657" spans="8:8" ht="12.75" customHeight="1" x14ac:dyDescent="0.2">
      <c r="H657" s="10"/>
    </row>
    <row r="658" spans="8:8" ht="12.75" customHeight="1" x14ac:dyDescent="0.2">
      <c r="H658" s="10"/>
    </row>
    <row r="659" spans="8:8" ht="12.75" customHeight="1" x14ac:dyDescent="0.2">
      <c r="H659" s="10"/>
    </row>
    <row r="660" spans="8:8" ht="12.75" customHeight="1" x14ac:dyDescent="0.2">
      <c r="H660" s="10"/>
    </row>
    <row r="661" spans="8:8" ht="12.75" customHeight="1" x14ac:dyDescent="0.2">
      <c r="H661" s="10"/>
    </row>
    <row r="662" spans="8:8" ht="12.75" customHeight="1" x14ac:dyDescent="0.2">
      <c r="H662" s="10"/>
    </row>
    <row r="663" spans="8:8" ht="12.75" customHeight="1" x14ac:dyDescent="0.2">
      <c r="H663" s="10"/>
    </row>
    <row r="664" spans="8:8" ht="12.75" customHeight="1" x14ac:dyDescent="0.2">
      <c r="H664" s="10"/>
    </row>
    <row r="665" spans="8:8" ht="12.75" customHeight="1" x14ac:dyDescent="0.2">
      <c r="H665" s="10"/>
    </row>
    <row r="666" spans="8:8" ht="12.75" customHeight="1" x14ac:dyDescent="0.2">
      <c r="H666" s="10"/>
    </row>
    <row r="667" spans="8:8" ht="12.75" customHeight="1" x14ac:dyDescent="0.2">
      <c r="H667" s="10"/>
    </row>
    <row r="668" spans="8:8" ht="12.75" customHeight="1" x14ac:dyDescent="0.2">
      <c r="H668" s="10"/>
    </row>
    <row r="669" spans="8:8" ht="12.75" customHeight="1" x14ac:dyDescent="0.2">
      <c r="H669" s="10"/>
    </row>
    <row r="670" spans="8:8" ht="12.75" customHeight="1" x14ac:dyDescent="0.2">
      <c r="H670" s="10"/>
    </row>
    <row r="671" spans="8:8" ht="12.75" customHeight="1" x14ac:dyDescent="0.2">
      <c r="H671" s="10"/>
    </row>
    <row r="672" spans="8:8" ht="12.75" customHeight="1" x14ac:dyDescent="0.2">
      <c r="H672" s="10"/>
    </row>
    <row r="673" spans="8:8" ht="12.75" customHeight="1" x14ac:dyDescent="0.2">
      <c r="H673" s="10"/>
    </row>
    <row r="674" spans="8:8" ht="12.75" customHeight="1" x14ac:dyDescent="0.2">
      <c r="H674" s="10"/>
    </row>
    <row r="675" spans="8:8" ht="12.75" customHeight="1" x14ac:dyDescent="0.2">
      <c r="H675" s="10"/>
    </row>
    <row r="676" spans="8:8" ht="12.75" customHeight="1" x14ac:dyDescent="0.2">
      <c r="H676" s="10"/>
    </row>
    <row r="677" spans="8:8" ht="12.75" customHeight="1" x14ac:dyDescent="0.2">
      <c r="H677" s="10"/>
    </row>
    <row r="678" spans="8:8" ht="12.75" customHeight="1" x14ac:dyDescent="0.2">
      <c r="H678" s="10"/>
    </row>
    <row r="679" spans="8:8" ht="12.75" customHeight="1" x14ac:dyDescent="0.2">
      <c r="H679" s="10"/>
    </row>
    <row r="680" spans="8:8" ht="12.75" customHeight="1" x14ac:dyDescent="0.2">
      <c r="H680" s="10"/>
    </row>
    <row r="681" spans="8:8" ht="12.75" customHeight="1" x14ac:dyDescent="0.2">
      <c r="H681" s="10"/>
    </row>
    <row r="682" spans="8:8" ht="12.75" customHeight="1" x14ac:dyDescent="0.2">
      <c r="H682" s="10"/>
    </row>
    <row r="683" spans="8:8" ht="12.75" customHeight="1" x14ac:dyDescent="0.2">
      <c r="H683" s="10"/>
    </row>
    <row r="684" spans="8:8" ht="12.75" customHeight="1" x14ac:dyDescent="0.2">
      <c r="H684" s="10"/>
    </row>
    <row r="685" spans="8:8" ht="12.75" customHeight="1" x14ac:dyDescent="0.2">
      <c r="H685" s="10"/>
    </row>
    <row r="686" spans="8:8" ht="12.75" customHeight="1" x14ac:dyDescent="0.2">
      <c r="H686" s="10"/>
    </row>
    <row r="687" spans="8:8" ht="12.75" customHeight="1" x14ac:dyDescent="0.2">
      <c r="H687" s="10"/>
    </row>
    <row r="688" spans="8:8" ht="12.75" customHeight="1" x14ac:dyDescent="0.2">
      <c r="H688" s="10"/>
    </row>
    <row r="689" spans="8:8" ht="12.75" customHeight="1" x14ac:dyDescent="0.2">
      <c r="H689" s="10"/>
    </row>
    <row r="690" spans="8:8" ht="12.75" customHeight="1" x14ac:dyDescent="0.2">
      <c r="H690" s="10"/>
    </row>
    <row r="691" spans="8:8" ht="12.75" customHeight="1" x14ac:dyDescent="0.2">
      <c r="H691" s="10"/>
    </row>
    <row r="692" spans="8:8" ht="12.75" customHeight="1" x14ac:dyDescent="0.2">
      <c r="H692" s="10"/>
    </row>
    <row r="693" spans="8:8" ht="12.75" customHeight="1" x14ac:dyDescent="0.2">
      <c r="H693" s="10"/>
    </row>
    <row r="694" spans="8:8" ht="12.75" customHeight="1" x14ac:dyDescent="0.2">
      <c r="H694" s="10"/>
    </row>
    <row r="695" spans="8:8" ht="12.75" customHeight="1" x14ac:dyDescent="0.2">
      <c r="H695" s="10"/>
    </row>
    <row r="696" spans="8:8" ht="12.75" customHeight="1" x14ac:dyDescent="0.2">
      <c r="H696" s="10"/>
    </row>
    <row r="697" spans="8:8" ht="12.75" customHeight="1" x14ac:dyDescent="0.2">
      <c r="H697" s="10"/>
    </row>
    <row r="698" spans="8:8" ht="12.75" customHeight="1" x14ac:dyDescent="0.2">
      <c r="H698" s="10"/>
    </row>
    <row r="699" spans="8:8" ht="12.75" customHeight="1" x14ac:dyDescent="0.2">
      <c r="H699" s="10"/>
    </row>
    <row r="700" spans="8:8" ht="12.75" customHeight="1" x14ac:dyDescent="0.2">
      <c r="H700" s="10"/>
    </row>
    <row r="701" spans="8:8" ht="12.75" customHeight="1" x14ac:dyDescent="0.2">
      <c r="H701" s="10"/>
    </row>
    <row r="702" spans="8:8" ht="12.75" customHeight="1" x14ac:dyDescent="0.2">
      <c r="H702" s="10"/>
    </row>
    <row r="703" spans="8:8" ht="12.75" customHeight="1" x14ac:dyDescent="0.2">
      <c r="H703" s="10"/>
    </row>
    <row r="704" spans="8:8" ht="12.75" customHeight="1" x14ac:dyDescent="0.2">
      <c r="H704" s="10"/>
    </row>
    <row r="705" spans="8:8" ht="12.75" customHeight="1" x14ac:dyDescent="0.2">
      <c r="H705" s="10"/>
    </row>
    <row r="706" spans="8:8" ht="12.75" customHeight="1" x14ac:dyDescent="0.2">
      <c r="H706" s="10"/>
    </row>
    <row r="707" spans="8:8" ht="12.75" customHeight="1" x14ac:dyDescent="0.2">
      <c r="H707" s="10"/>
    </row>
    <row r="708" spans="8:8" ht="12.75" customHeight="1" x14ac:dyDescent="0.2">
      <c r="H708" s="10"/>
    </row>
    <row r="709" spans="8:8" ht="12.75" customHeight="1" x14ac:dyDescent="0.2">
      <c r="H709" s="10"/>
    </row>
    <row r="710" spans="8:8" ht="12.75" customHeight="1" x14ac:dyDescent="0.2">
      <c r="H710" s="10"/>
    </row>
    <row r="711" spans="8:8" ht="12.75" customHeight="1" x14ac:dyDescent="0.2">
      <c r="H711" s="10"/>
    </row>
    <row r="712" spans="8:8" ht="12.75" customHeight="1" x14ac:dyDescent="0.2">
      <c r="H712" s="10"/>
    </row>
    <row r="713" spans="8:8" ht="12.75" customHeight="1" x14ac:dyDescent="0.2">
      <c r="H713" s="10"/>
    </row>
    <row r="714" spans="8:8" ht="12.75" customHeight="1" x14ac:dyDescent="0.2">
      <c r="H714" s="10"/>
    </row>
    <row r="715" spans="8:8" ht="12.75" customHeight="1" x14ac:dyDescent="0.2">
      <c r="H715" s="10"/>
    </row>
    <row r="716" spans="8:8" ht="12.75" customHeight="1" x14ac:dyDescent="0.2">
      <c r="H716" s="10"/>
    </row>
    <row r="717" spans="8:8" ht="12.75" customHeight="1" x14ac:dyDescent="0.2">
      <c r="H717" s="10"/>
    </row>
    <row r="718" spans="8:8" ht="12.75" customHeight="1" x14ac:dyDescent="0.2">
      <c r="H718" s="10"/>
    </row>
    <row r="719" spans="8:8" ht="12.75" customHeight="1" x14ac:dyDescent="0.2">
      <c r="H719" s="10"/>
    </row>
    <row r="720" spans="8:8" ht="12.75" customHeight="1" x14ac:dyDescent="0.2">
      <c r="H720" s="10"/>
    </row>
    <row r="721" spans="8:8" ht="12.75" customHeight="1" x14ac:dyDescent="0.2">
      <c r="H721" s="10"/>
    </row>
    <row r="722" spans="8:8" ht="12.75" customHeight="1" x14ac:dyDescent="0.2">
      <c r="H722" s="10"/>
    </row>
    <row r="723" spans="8:8" ht="12.75" customHeight="1" x14ac:dyDescent="0.2">
      <c r="H723" s="10"/>
    </row>
    <row r="724" spans="8:8" ht="12.75" customHeight="1" x14ac:dyDescent="0.2">
      <c r="H724" s="10"/>
    </row>
    <row r="725" spans="8:8" ht="12.75" customHeight="1" x14ac:dyDescent="0.2">
      <c r="H725" s="10"/>
    </row>
    <row r="726" spans="8:8" ht="12.75" customHeight="1" x14ac:dyDescent="0.2">
      <c r="H726" s="10"/>
    </row>
    <row r="727" spans="8:8" ht="12.75" customHeight="1" x14ac:dyDescent="0.2">
      <c r="H727" s="10"/>
    </row>
    <row r="728" spans="8:8" ht="12.75" customHeight="1" x14ac:dyDescent="0.2">
      <c r="H728" s="10"/>
    </row>
    <row r="729" spans="8:8" ht="12.75" customHeight="1" x14ac:dyDescent="0.2">
      <c r="H729" s="10"/>
    </row>
    <row r="730" spans="8:8" ht="12.75" customHeight="1" x14ac:dyDescent="0.2">
      <c r="H730" s="10"/>
    </row>
    <row r="731" spans="8:8" ht="12.75" customHeight="1" x14ac:dyDescent="0.2">
      <c r="H731" s="10"/>
    </row>
    <row r="732" spans="8:8" ht="12.75" customHeight="1" x14ac:dyDescent="0.2">
      <c r="H732" s="10"/>
    </row>
    <row r="733" spans="8:8" ht="12.75" customHeight="1" x14ac:dyDescent="0.2">
      <c r="H733" s="10"/>
    </row>
    <row r="734" spans="8:8" ht="12.75" customHeight="1" x14ac:dyDescent="0.2">
      <c r="H734" s="10"/>
    </row>
    <row r="735" spans="8:8" ht="12.75" customHeight="1" x14ac:dyDescent="0.2">
      <c r="H735" s="10"/>
    </row>
    <row r="736" spans="8:8" ht="12.75" customHeight="1" x14ac:dyDescent="0.2">
      <c r="H736" s="10"/>
    </row>
    <row r="737" spans="8:8" ht="12.75" customHeight="1" x14ac:dyDescent="0.2">
      <c r="H737" s="10"/>
    </row>
    <row r="738" spans="8:8" ht="12.75" customHeight="1" x14ac:dyDescent="0.2">
      <c r="H738" s="10"/>
    </row>
    <row r="739" spans="8:8" ht="12.75" customHeight="1" x14ac:dyDescent="0.2">
      <c r="H739" s="10"/>
    </row>
    <row r="740" spans="8:8" ht="12.75" customHeight="1" x14ac:dyDescent="0.2">
      <c r="H740" s="10"/>
    </row>
    <row r="741" spans="8:8" ht="12.75" customHeight="1" x14ac:dyDescent="0.2">
      <c r="H741" s="10"/>
    </row>
    <row r="742" spans="8:8" ht="12.75" customHeight="1" x14ac:dyDescent="0.2">
      <c r="H742" s="10"/>
    </row>
    <row r="743" spans="8:8" ht="12.75" customHeight="1" x14ac:dyDescent="0.2">
      <c r="H743" s="10"/>
    </row>
    <row r="744" spans="8:8" ht="12.75" customHeight="1" x14ac:dyDescent="0.2">
      <c r="H744" s="10"/>
    </row>
    <row r="745" spans="8:8" ht="12.75" customHeight="1" x14ac:dyDescent="0.2">
      <c r="H745" s="10"/>
    </row>
    <row r="746" spans="8:8" ht="12.75" customHeight="1" x14ac:dyDescent="0.2">
      <c r="H746" s="10"/>
    </row>
    <row r="747" spans="8:8" ht="12.75" customHeight="1" x14ac:dyDescent="0.2">
      <c r="H747" s="10"/>
    </row>
    <row r="748" spans="8:8" ht="12.75" customHeight="1" x14ac:dyDescent="0.2">
      <c r="H748" s="10"/>
    </row>
    <row r="749" spans="8:8" ht="12.75" customHeight="1" x14ac:dyDescent="0.2">
      <c r="H749" s="10"/>
    </row>
    <row r="750" spans="8:8" ht="12.75" customHeight="1" x14ac:dyDescent="0.2">
      <c r="H750" s="10"/>
    </row>
    <row r="751" spans="8:8" ht="12.75" customHeight="1" x14ac:dyDescent="0.2">
      <c r="H751" s="10"/>
    </row>
    <row r="752" spans="8:8" ht="12.75" customHeight="1" x14ac:dyDescent="0.2">
      <c r="H752" s="10"/>
    </row>
    <row r="753" spans="8:8" ht="12.75" customHeight="1" x14ac:dyDescent="0.2">
      <c r="H753" s="10"/>
    </row>
    <row r="754" spans="8:8" ht="12.75" customHeight="1" x14ac:dyDescent="0.2">
      <c r="H754" s="10"/>
    </row>
    <row r="755" spans="8:8" ht="12.75" customHeight="1" x14ac:dyDescent="0.2">
      <c r="H755" s="10"/>
    </row>
    <row r="756" spans="8:8" ht="12.75" customHeight="1" x14ac:dyDescent="0.2">
      <c r="H756" s="10"/>
    </row>
    <row r="757" spans="8:8" ht="12.75" customHeight="1" x14ac:dyDescent="0.2">
      <c r="H757" s="10"/>
    </row>
    <row r="758" spans="8:8" ht="12.75" customHeight="1" x14ac:dyDescent="0.2">
      <c r="H758" s="10"/>
    </row>
    <row r="759" spans="8:8" ht="12.75" customHeight="1" x14ac:dyDescent="0.2">
      <c r="H759" s="10"/>
    </row>
    <row r="760" spans="8:8" ht="12.75" customHeight="1" x14ac:dyDescent="0.2">
      <c r="H760" s="10"/>
    </row>
    <row r="761" spans="8:8" ht="12.75" customHeight="1" x14ac:dyDescent="0.2">
      <c r="H761" s="10"/>
    </row>
    <row r="762" spans="8:8" ht="12.75" customHeight="1" x14ac:dyDescent="0.2">
      <c r="H762" s="10"/>
    </row>
    <row r="763" spans="8:8" ht="12.75" customHeight="1" x14ac:dyDescent="0.2">
      <c r="H763" s="10"/>
    </row>
    <row r="764" spans="8:8" ht="12.75" customHeight="1" x14ac:dyDescent="0.2">
      <c r="H764" s="10"/>
    </row>
    <row r="765" spans="8:8" ht="12.75" customHeight="1" x14ac:dyDescent="0.2">
      <c r="H765" s="10"/>
    </row>
    <row r="766" spans="8:8" ht="12.75" customHeight="1" x14ac:dyDescent="0.2">
      <c r="H766" s="10"/>
    </row>
    <row r="767" spans="8:8" ht="12.75" customHeight="1" x14ac:dyDescent="0.2">
      <c r="H767" s="10"/>
    </row>
    <row r="768" spans="8:8" ht="12.75" customHeight="1" x14ac:dyDescent="0.2">
      <c r="H768" s="10"/>
    </row>
    <row r="769" spans="8:8" ht="12.75" customHeight="1" x14ac:dyDescent="0.2">
      <c r="H769" s="10"/>
    </row>
    <row r="770" spans="8:8" ht="12.75" customHeight="1" x14ac:dyDescent="0.2">
      <c r="H770" s="10"/>
    </row>
    <row r="771" spans="8:8" ht="12.75" customHeight="1" x14ac:dyDescent="0.2">
      <c r="H771" s="10"/>
    </row>
    <row r="772" spans="8:8" ht="12.75" customHeight="1" x14ac:dyDescent="0.2">
      <c r="H772" s="10"/>
    </row>
    <row r="773" spans="8:8" ht="12.75" customHeight="1" x14ac:dyDescent="0.2">
      <c r="H773" s="10"/>
    </row>
    <row r="774" spans="8:8" ht="12.75" customHeight="1" x14ac:dyDescent="0.2">
      <c r="H774" s="10"/>
    </row>
    <row r="775" spans="8:8" ht="12.75" customHeight="1" x14ac:dyDescent="0.2">
      <c r="H775" s="10"/>
    </row>
    <row r="776" spans="8:8" ht="12.75" customHeight="1" x14ac:dyDescent="0.2">
      <c r="H776" s="10"/>
    </row>
    <row r="777" spans="8:8" ht="12.75" customHeight="1" x14ac:dyDescent="0.2">
      <c r="H777" s="10"/>
    </row>
    <row r="778" spans="8:8" ht="12.75" customHeight="1" x14ac:dyDescent="0.2">
      <c r="H778" s="10"/>
    </row>
    <row r="779" spans="8:8" ht="12.75" customHeight="1" x14ac:dyDescent="0.2">
      <c r="H779" s="10"/>
    </row>
    <row r="780" spans="8:8" ht="12.75" customHeight="1" x14ac:dyDescent="0.2">
      <c r="H780" s="10"/>
    </row>
    <row r="781" spans="8:8" ht="12.75" customHeight="1" x14ac:dyDescent="0.2">
      <c r="H781" s="10"/>
    </row>
    <row r="782" spans="8:8" ht="12.75" customHeight="1" x14ac:dyDescent="0.2">
      <c r="H782" s="10"/>
    </row>
    <row r="783" spans="8:8" ht="12.75" customHeight="1" x14ac:dyDescent="0.2">
      <c r="H783" s="10"/>
    </row>
    <row r="784" spans="8:8" ht="12.75" customHeight="1" x14ac:dyDescent="0.2">
      <c r="H784" s="10"/>
    </row>
    <row r="785" spans="8:8" ht="12.75" customHeight="1" x14ac:dyDescent="0.2">
      <c r="H785" s="10"/>
    </row>
    <row r="786" spans="8:8" ht="12.75" customHeight="1" x14ac:dyDescent="0.2">
      <c r="H786" s="10"/>
    </row>
    <row r="787" spans="8:8" ht="12.75" customHeight="1" x14ac:dyDescent="0.2">
      <c r="H787" s="10"/>
    </row>
    <row r="788" spans="8:8" ht="12.75" customHeight="1" x14ac:dyDescent="0.2">
      <c r="H788" s="10"/>
    </row>
    <row r="789" spans="8:8" ht="12.75" customHeight="1" x14ac:dyDescent="0.2">
      <c r="H789" s="10"/>
    </row>
    <row r="790" spans="8:8" ht="12.75" customHeight="1" x14ac:dyDescent="0.2">
      <c r="H790" s="10"/>
    </row>
    <row r="791" spans="8:8" ht="12.75" customHeight="1" x14ac:dyDescent="0.2">
      <c r="H791" s="10"/>
    </row>
    <row r="792" spans="8:8" ht="12.75" customHeight="1" x14ac:dyDescent="0.2">
      <c r="H792" s="10"/>
    </row>
    <row r="793" spans="8:8" ht="12.75" customHeight="1" x14ac:dyDescent="0.2">
      <c r="H793" s="10"/>
    </row>
    <row r="794" spans="8:8" ht="12.75" customHeight="1" x14ac:dyDescent="0.2">
      <c r="H794" s="10"/>
    </row>
    <row r="795" spans="8:8" ht="12.75" customHeight="1" x14ac:dyDescent="0.2">
      <c r="H795" s="10"/>
    </row>
    <row r="796" spans="8:8" ht="12.75" customHeight="1" x14ac:dyDescent="0.2">
      <c r="H796" s="10"/>
    </row>
    <row r="797" spans="8:8" ht="12.75" customHeight="1" x14ac:dyDescent="0.2">
      <c r="H797" s="10"/>
    </row>
    <row r="798" spans="8:8" ht="12.75" customHeight="1" x14ac:dyDescent="0.2">
      <c r="H798" s="10"/>
    </row>
    <row r="799" spans="8:8" ht="12.75" customHeight="1" x14ac:dyDescent="0.2">
      <c r="H799" s="10"/>
    </row>
    <row r="800" spans="8:8" ht="12.75" customHeight="1" x14ac:dyDescent="0.2">
      <c r="H800" s="10"/>
    </row>
    <row r="801" spans="8:8" ht="12.75" customHeight="1" x14ac:dyDescent="0.2">
      <c r="H801" s="10"/>
    </row>
    <row r="802" spans="8:8" ht="12.75" customHeight="1" x14ac:dyDescent="0.2">
      <c r="H802" s="10"/>
    </row>
    <row r="803" spans="8:8" ht="12.75" customHeight="1" x14ac:dyDescent="0.2">
      <c r="H803" s="10"/>
    </row>
    <row r="804" spans="8:8" ht="12.75" customHeight="1" x14ac:dyDescent="0.2">
      <c r="H804" s="10"/>
    </row>
    <row r="805" spans="8:8" ht="12.75" customHeight="1" x14ac:dyDescent="0.2">
      <c r="H805" s="10"/>
    </row>
    <row r="806" spans="8:8" ht="12.75" customHeight="1" x14ac:dyDescent="0.2">
      <c r="H806" s="10"/>
    </row>
    <row r="807" spans="8:8" ht="12.75" customHeight="1" x14ac:dyDescent="0.2">
      <c r="H807" s="10"/>
    </row>
    <row r="808" spans="8:8" ht="12.75" customHeight="1" x14ac:dyDescent="0.2">
      <c r="H808" s="10"/>
    </row>
    <row r="809" spans="8:8" ht="12.75" customHeight="1" x14ac:dyDescent="0.2">
      <c r="H809" s="10"/>
    </row>
    <row r="810" spans="8:8" ht="12.75" customHeight="1" x14ac:dyDescent="0.2">
      <c r="H810" s="10"/>
    </row>
    <row r="811" spans="8:8" ht="12.75" customHeight="1" x14ac:dyDescent="0.2">
      <c r="H811" s="10"/>
    </row>
    <row r="812" spans="8:8" ht="12.75" customHeight="1" x14ac:dyDescent="0.2">
      <c r="H812" s="10"/>
    </row>
    <row r="813" spans="8:8" ht="12.75" customHeight="1" x14ac:dyDescent="0.2">
      <c r="H813" s="10"/>
    </row>
    <row r="814" spans="8:8" ht="12.75" customHeight="1" x14ac:dyDescent="0.2">
      <c r="H814" s="10"/>
    </row>
    <row r="815" spans="8:8" ht="12.75" customHeight="1" x14ac:dyDescent="0.2">
      <c r="H815" s="10"/>
    </row>
    <row r="816" spans="8:8" ht="12.75" customHeight="1" x14ac:dyDescent="0.2">
      <c r="H816" s="10"/>
    </row>
    <row r="817" spans="8:8" ht="12.75" customHeight="1" x14ac:dyDescent="0.2">
      <c r="H817" s="10"/>
    </row>
    <row r="818" spans="8:8" ht="12.75" customHeight="1" x14ac:dyDescent="0.2">
      <c r="H818" s="10"/>
    </row>
    <row r="819" spans="8:8" ht="12.75" customHeight="1" x14ac:dyDescent="0.2">
      <c r="H819" s="10"/>
    </row>
    <row r="820" spans="8:8" ht="12.75" customHeight="1" x14ac:dyDescent="0.2">
      <c r="H820" s="10"/>
    </row>
    <row r="821" spans="8:8" ht="12.75" customHeight="1" x14ac:dyDescent="0.2">
      <c r="H821" s="10"/>
    </row>
    <row r="822" spans="8:8" ht="12.75" customHeight="1" x14ac:dyDescent="0.2">
      <c r="H822" s="10"/>
    </row>
    <row r="823" spans="8:8" ht="12.75" customHeight="1" x14ac:dyDescent="0.2">
      <c r="H823" s="10"/>
    </row>
    <row r="824" spans="8:8" ht="12.75" customHeight="1" x14ac:dyDescent="0.2">
      <c r="H824" s="10"/>
    </row>
    <row r="825" spans="8:8" ht="12.75" customHeight="1" x14ac:dyDescent="0.2">
      <c r="H825" s="10"/>
    </row>
    <row r="826" spans="8:8" ht="12.75" customHeight="1" x14ac:dyDescent="0.2">
      <c r="H826" s="10"/>
    </row>
    <row r="827" spans="8:8" ht="12.75" customHeight="1" x14ac:dyDescent="0.2">
      <c r="H827" s="10"/>
    </row>
    <row r="828" spans="8:8" ht="12.75" customHeight="1" x14ac:dyDescent="0.2">
      <c r="H828" s="10"/>
    </row>
    <row r="829" spans="8:8" ht="12.75" customHeight="1" x14ac:dyDescent="0.2">
      <c r="H829" s="10"/>
    </row>
    <row r="830" spans="8:8" ht="12.75" customHeight="1" x14ac:dyDescent="0.2">
      <c r="H830" s="10"/>
    </row>
    <row r="831" spans="8:8" ht="12.75" customHeight="1" x14ac:dyDescent="0.2">
      <c r="H831" s="10"/>
    </row>
    <row r="832" spans="8:8" ht="12.75" customHeight="1" x14ac:dyDescent="0.2">
      <c r="H832" s="10"/>
    </row>
    <row r="833" spans="8:8" ht="12.75" customHeight="1" x14ac:dyDescent="0.2">
      <c r="H833" s="10"/>
    </row>
    <row r="834" spans="8:8" ht="12.75" customHeight="1" x14ac:dyDescent="0.2">
      <c r="H834" s="10"/>
    </row>
    <row r="835" spans="8:8" ht="12.75" customHeight="1" x14ac:dyDescent="0.2">
      <c r="H835" s="10"/>
    </row>
    <row r="836" spans="8:8" ht="12.75" customHeight="1" x14ac:dyDescent="0.2">
      <c r="H836" s="10"/>
    </row>
    <row r="837" spans="8:8" ht="12.75" customHeight="1" x14ac:dyDescent="0.2">
      <c r="H837" s="10"/>
    </row>
    <row r="838" spans="8:8" ht="12.75" customHeight="1" x14ac:dyDescent="0.2">
      <c r="H838" s="10"/>
    </row>
    <row r="839" spans="8:8" ht="12.75" customHeight="1" x14ac:dyDescent="0.2">
      <c r="H839" s="10"/>
    </row>
    <row r="840" spans="8:8" ht="12.75" customHeight="1" x14ac:dyDescent="0.2">
      <c r="H840" s="10"/>
    </row>
    <row r="841" spans="8:8" ht="12.75" customHeight="1" x14ac:dyDescent="0.2">
      <c r="H841" s="10"/>
    </row>
    <row r="842" spans="8:8" ht="12.75" customHeight="1" x14ac:dyDescent="0.2">
      <c r="H842" s="10"/>
    </row>
    <row r="843" spans="8:8" ht="12.75" customHeight="1" x14ac:dyDescent="0.2">
      <c r="H843" s="10"/>
    </row>
    <row r="844" spans="8:8" ht="12.75" customHeight="1" x14ac:dyDescent="0.2">
      <c r="H844" s="10"/>
    </row>
    <row r="845" spans="8:8" ht="12.75" customHeight="1" x14ac:dyDescent="0.2">
      <c r="H845" s="10"/>
    </row>
    <row r="846" spans="8:8" ht="12.75" customHeight="1" x14ac:dyDescent="0.2">
      <c r="H846" s="10"/>
    </row>
    <row r="847" spans="8:8" ht="12.75" customHeight="1" x14ac:dyDescent="0.2">
      <c r="H847" s="10"/>
    </row>
    <row r="848" spans="8:8" ht="12.75" customHeight="1" x14ac:dyDescent="0.2">
      <c r="H848" s="10"/>
    </row>
    <row r="849" spans="8:8" ht="12.75" customHeight="1" x14ac:dyDescent="0.2">
      <c r="H849" s="10"/>
    </row>
    <row r="850" spans="8:8" ht="12.75" customHeight="1" x14ac:dyDescent="0.2">
      <c r="H850" s="10"/>
    </row>
    <row r="851" spans="8:8" ht="12.75" customHeight="1" x14ac:dyDescent="0.2">
      <c r="H851" s="10"/>
    </row>
    <row r="852" spans="8:8" ht="12.75" customHeight="1" x14ac:dyDescent="0.2">
      <c r="H852" s="10"/>
    </row>
    <row r="853" spans="8:8" ht="12.75" customHeight="1" x14ac:dyDescent="0.2">
      <c r="H853" s="10"/>
    </row>
    <row r="854" spans="8:8" ht="12.75" customHeight="1" x14ac:dyDescent="0.2">
      <c r="H854" s="10"/>
    </row>
    <row r="855" spans="8:8" ht="12.75" customHeight="1" x14ac:dyDescent="0.2">
      <c r="H855" s="10"/>
    </row>
    <row r="856" spans="8:8" ht="12.75" customHeight="1" x14ac:dyDescent="0.2">
      <c r="H856" s="10"/>
    </row>
    <row r="857" spans="8:8" ht="12.75" customHeight="1" x14ac:dyDescent="0.2">
      <c r="H857" s="10"/>
    </row>
    <row r="858" spans="8:8" ht="12.75" customHeight="1" x14ac:dyDescent="0.2">
      <c r="H858" s="10"/>
    </row>
    <row r="859" spans="8:8" ht="12.75" customHeight="1" x14ac:dyDescent="0.2">
      <c r="H859" s="10"/>
    </row>
    <row r="860" spans="8:8" ht="12.75" customHeight="1" x14ac:dyDescent="0.2">
      <c r="H860" s="10"/>
    </row>
    <row r="861" spans="8:8" ht="12.75" customHeight="1" x14ac:dyDescent="0.2">
      <c r="H861" s="10"/>
    </row>
    <row r="862" spans="8:8" ht="12.75" customHeight="1" x14ac:dyDescent="0.2">
      <c r="H862" s="10"/>
    </row>
    <row r="863" spans="8:8" ht="12.75" customHeight="1" x14ac:dyDescent="0.2">
      <c r="H863" s="10"/>
    </row>
    <row r="864" spans="8:8" ht="12.75" customHeight="1" x14ac:dyDescent="0.2">
      <c r="H864" s="10"/>
    </row>
    <row r="865" spans="8:8" ht="12.75" customHeight="1" x14ac:dyDescent="0.2">
      <c r="H865" s="10"/>
    </row>
    <row r="866" spans="8:8" ht="12.75" customHeight="1" x14ac:dyDescent="0.2">
      <c r="H866" s="10"/>
    </row>
    <row r="867" spans="8:8" ht="12.75" customHeight="1" x14ac:dyDescent="0.2">
      <c r="H867" s="10"/>
    </row>
    <row r="868" spans="8:8" ht="12.75" customHeight="1" x14ac:dyDescent="0.2">
      <c r="H868" s="10"/>
    </row>
    <row r="869" spans="8:8" ht="12.75" customHeight="1" x14ac:dyDescent="0.2">
      <c r="H869" s="10"/>
    </row>
    <row r="870" spans="8:8" ht="12.75" customHeight="1" x14ac:dyDescent="0.2">
      <c r="H870" s="10"/>
    </row>
    <row r="871" spans="8:8" ht="12.75" customHeight="1" x14ac:dyDescent="0.2">
      <c r="H871" s="10"/>
    </row>
    <row r="872" spans="8:8" ht="12.75" customHeight="1" x14ac:dyDescent="0.2">
      <c r="H872" s="10"/>
    </row>
    <row r="873" spans="8:8" ht="12.75" customHeight="1" x14ac:dyDescent="0.2">
      <c r="H873" s="10"/>
    </row>
    <row r="874" spans="8:8" ht="12.75" customHeight="1" x14ac:dyDescent="0.2">
      <c r="H874" s="10"/>
    </row>
    <row r="875" spans="8:8" ht="12.75" customHeight="1" x14ac:dyDescent="0.2">
      <c r="H875" s="10"/>
    </row>
    <row r="876" spans="8:8" ht="12.75" customHeight="1" x14ac:dyDescent="0.2">
      <c r="H876" s="10"/>
    </row>
    <row r="877" spans="8:8" ht="12.75" customHeight="1" x14ac:dyDescent="0.2">
      <c r="H877" s="10"/>
    </row>
    <row r="878" spans="8:8" ht="12.75" customHeight="1" x14ac:dyDescent="0.2">
      <c r="H878" s="10"/>
    </row>
    <row r="879" spans="8:8" ht="12.75" customHeight="1" x14ac:dyDescent="0.2">
      <c r="H879" s="10"/>
    </row>
    <row r="880" spans="8:8" ht="12.75" customHeight="1" x14ac:dyDescent="0.2">
      <c r="H880" s="10"/>
    </row>
    <row r="881" spans="8:8" ht="12.75" customHeight="1" x14ac:dyDescent="0.2">
      <c r="H881" s="10"/>
    </row>
    <row r="882" spans="8:8" ht="12.75" customHeight="1" x14ac:dyDescent="0.2">
      <c r="H882" s="10"/>
    </row>
    <row r="883" spans="8:8" ht="12.75" customHeight="1" x14ac:dyDescent="0.2">
      <c r="H883" s="10"/>
    </row>
    <row r="884" spans="8:8" ht="12.75" customHeight="1" x14ac:dyDescent="0.2">
      <c r="H884" s="10"/>
    </row>
    <row r="885" spans="8:8" ht="12.75" customHeight="1" x14ac:dyDescent="0.2">
      <c r="H885" s="10"/>
    </row>
    <row r="886" spans="8:8" ht="12.75" customHeight="1" x14ac:dyDescent="0.2">
      <c r="H886" s="10"/>
    </row>
    <row r="887" spans="8:8" ht="12.75" customHeight="1" x14ac:dyDescent="0.2">
      <c r="H887" s="10"/>
    </row>
    <row r="888" spans="8:8" ht="12.75" customHeight="1" x14ac:dyDescent="0.2">
      <c r="H888" s="10"/>
    </row>
    <row r="889" spans="8:8" ht="12.75" customHeight="1" x14ac:dyDescent="0.2">
      <c r="H889" s="10"/>
    </row>
    <row r="890" spans="8:8" ht="12.75" customHeight="1" x14ac:dyDescent="0.2">
      <c r="H890" s="10"/>
    </row>
    <row r="891" spans="8:8" ht="12.75" customHeight="1" x14ac:dyDescent="0.2">
      <c r="H891" s="10"/>
    </row>
    <row r="892" spans="8:8" ht="12.75" customHeight="1" x14ac:dyDescent="0.2">
      <c r="H892" s="10"/>
    </row>
    <row r="893" spans="8:8" ht="12.75" customHeight="1" x14ac:dyDescent="0.2">
      <c r="H893" s="10"/>
    </row>
    <row r="894" spans="8:8" ht="12.75" customHeight="1" x14ac:dyDescent="0.2">
      <c r="H894" s="10"/>
    </row>
    <row r="895" spans="8:8" ht="12.75" customHeight="1" x14ac:dyDescent="0.2">
      <c r="H895" s="10"/>
    </row>
    <row r="896" spans="8:8" ht="12.75" customHeight="1" x14ac:dyDescent="0.2">
      <c r="H896" s="10"/>
    </row>
    <row r="897" spans="8:8" ht="12.75" customHeight="1" x14ac:dyDescent="0.2">
      <c r="H897" s="10"/>
    </row>
    <row r="898" spans="8:8" ht="12.75" customHeight="1" x14ac:dyDescent="0.2">
      <c r="H898" s="10"/>
    </row>
    <row r="899" spans="8:8" ht="12.75" customHeight="1" x14ac:dyDescent="0.2">
      <c r="H899" s="10"/>
    </row>
    <row r="900" spans="8:8" ht="12.75" customHeight="1" x14ac:dyDescent="0.2">
      <c r="H900" s="10"/>
    </row>
    <row r="901" spans="8:8" ht="12.75" customHeight="1" x14ac:dyDescent="0.2">
      <c r="H901" s="10"/>
    </row>
    <row r="902" spans="8:8" ht="12.75" customHeight="1" x14ac:dyDescent="0.2">
      <c r="H902" s="10"/>
    </row>
    <row r="903" spans="8:8" ht="12.75" customHeight="1" x14ac:dyDescent="0.2">
      <c r="H903" s="10"/>
    </row>
    <row r="904" spans="8:8" ht="12.75" customHeight="1" x14ac:dyDescent="0.2">
      <c r="H904" s="10"/>
    </row>
    <row r="905" spans="8:8" ht="12.75" customHeight="1" x14ac:dyDescent="0.2">
      <c r="H905" s="10"/>
    </row>
    <row r="906" spans="8:8" ht="12.75" customHeight="1" x14ac:dyDescent="0.2">
      <c r="H906" s="10"/>
    </row>
    <row r="907" spans="8:8" ht="12.75" customHeight="1" x14ac:dyDescent="0.2">
      <c r="H907" s="10"/>
    </row>
    <row r="908" spans="8:8" ht="12.75" customHeight="1" x14ac:dyDescent="0.2">
      <c r="H908" s="10"/>
    </row>
    <row r="909" spans="8:8" ht="12.75" customHeight="1" x14ac:dyDescent="0.2">
      <c r="H909" s="10"/>
    </row>
    <row r="910" spans="8:8" ht="12.75" customHeight="1" x14ac:dyDescent="0.2">
      <c r="H910" s="10"/>
    </row>
    <row r="911" spans="8:8" ht="12.75" customHeight="1" x14ac:dyDescent="0.2">
      <c r="H911" s="10"/>
    </row>
    <row r="912" spans="8:8" ht="12.75" customHeight="1" x14ac:dyDescent="0.2">
      <c r="H912" s="10"/>
    </row>
    <row r="913" spans="8:8" ht="12.75" customHeight="1" x14ac:dyDescent="0.2">
      <c r="H913" s="10"/>
    </row>
    <row r="914" spans="8:8" ht="12.75" customHeight="1" x14ac:dyDescent="0.2">
      <c r="H914" s="10"/>
    </row>
    <row r="915" spans="8:8" ht="12.75" customHeight="1" x14ac:dyDescent="0.2">
      <c r="H915" s="10"/>
    </row>
    <row r="916" spans="8:8" ht="12.75" customHeight="1" x14ac:dyDescent="0.2">
      <c r="H916" s="10"/>
    </row>
    <row r="917" spans="8:8" ht="12.75" customHeight="1" x14ac:dyDescent="0.2">
      <c r="H917" s="10"/>
    </row>
    <row r="918" spans="8:8" ht="12.75" customHeight="1" x14ac:dyDescent="0.2">
      <c r="H918" s="10"/>
    </row>
    <row r="919" spans="8:8" ht="12.75" customHeight="1" x14ac:dyDescent="0.2">
      <c r="H919" s="10"/>
    </row>
    <row r="920" spans="8:8" ht="12.75" customHeight="1" x14ac:dyDescent="0.2">
      <c r="H920" s="10"/>
    </row>
    <row r="921" spans="8:8" ht="12.75" customHeight="1" x14ac:dyDescent="0.2">
      <c r="H921" s="10"/>
    </row>
    <row r="922" spans="8:8" ht="12.75" customHeight="1" x14ac:dyDescent="0.2">
      <c r="H922" s="10"/>
    </row>
    <row r="923" spans="8:8" ht="12.75" customHeight="1" x14ac:dyDescent="0.2">
      <c r="H923" s="10"/>
    </row>
    <row r="924" spans="8:8" ht="12.75" customHeight="1" x14ac:dyDescent="0.2">
      <c r="H924" s="10"/>
    </row>
    <row r="925" spans="8:8" ht="12.75" customHeight="1" x14ac:dyDescent="0.2">
      <c r="H925" s="10"/>
    </row>
    <row r="926" spans="8:8" ht="12.75" customHeight="1" x14ac:dyDescent="0.2">
      <c r="H926" s="10"/>
    </row>
    <row r="927" spans="8:8" ht="12.75" customHeight="1" x14ac:dyDescent="0.2">
      <c r="H927" s="10"/>
    </row>
    <row r="928" spans="8:8" ht="12.75" customHeight="1" x14ac:dyDescent="0.2">
      <c r="H928" s="10"/>
    </row>
    <row r="929" spans="8:8" ht="12.75" customHeight="1" x14ac:dyDescent="0.2">
      <c r="H929" s="10"/>
    </row>
    <row r="930" spans="8:8" ht="12.75" customHeight="1" x14ac:dyDescent="0.2">
      <c r="H930" s="10"/>
    </row>
    <row r="931" spans="8:8" ht="12.75" customHeight="1" x14ac:dyDescent="0.2">
      <c r="H931" s="10"/>
    </row>
    <row r="932" spans="8:8" ht="12.75" customHeight="1" x14ac:dyDescent="0.2">
      <c r="H932" s="10"/>
    </row>
    <row r="933" spans="8:8" ht="12.75" customHeight="1" x14ac:dyDescent="0.2">
      <c r="H933" s="10"/>
    </row>
    <row r="934" spans="8:8" ht="12.75" customHeight="1" x14ac:dyDescent="0.2">
      <c r="H934" s="10"/>
    </row>
    <row r="935" spans="8:8" ht="12.75" customHeight="1" x14ac:dyDescent="0.2">
      <c r="H935" s="10"/>
    </row>
    <row r="936" spans="8:8" ht="12.75" customHeight="1" x14ac:dyDescent="0.2">
      <c r="H936" s="10"/>
    </row>
    <row r="937" spans="8:8" ht="12.75" customHeight="1" x14ac:dyDescent="0.2">
      <c r="H937" s="10"/>
    </row>
    <row r="938" spans="8:8" ht="12.75" customHeight="1" x14ac:dyDescent="0.2">
      <c r="H938" s="10"/>
    </row>
    <row r="939" spans="8:8" ht="12.75" customHeight="1" x14ac:dyDescent="0.2">
      <c r="H939" s="10"/>
    </row>
    <row r="940" spans="8:8" ht="12.75" customHeight="1" x14ac:dyDescent="0.2">
      <c r="H940" s="10"/>
    </row>
    <row r="941" spans="8:8" ht="12.75" customHeight="1" x14ac:dyDescent="0.2">
      <c r="H941" s="10"/>
    </row>
    <row r="942" spans="8:8" ht="12.75" customHeight="1" x14ac:dyDescent="0.2">
      <c r="H942" s="10"/>
    </row>
    <row r="943" spans="8:8" ht="12.75" customHeight="1" x14ac:dyDescent="0.2">
      <c r="H943" s="10"/>
    </row>
    <row r="944" spans="8:8" ht="12.75" customHeight="1" x14ac:dyDescent="0.2">
      <c r="H944" s="10"/>
    </row>
    <row r="945" spans="8:8" ht="12.75" customHeight="1" x14ac:dyDescent="0.2">
      <c r="H945" s="10"/>
    </row>
    <row r="946" spans="8:8" ht="12.75" customHeight="1" x14ac:dyDescent="0.2">
      <c r="H946" s="10"/>
    </row>
    <row r="947" spans="8:8" ht="12.75" customHeight="1" x14ac:dyDescent="0.2">
      <c r="H947" s="10"/>
    </row>
    <row r="948" spans="8:8" ht="12.75" customHeight="1" x14ac:dyDescent="0.2">
      <c r="H948" s="10"/>
    </row>
    <row r="949" spans="8:8" ht="12.75" customHeight="1" x14ac:dyDescent="0.2">
      <c r="H949" s="10"/>
    </row>
    <row r="950" spans="8:8" ht="12.75" customHeight="1" x14ac:dyDescent="0.2">
      <c r="H950" s="10"/>
    </row>
    <row r="951" spans="8:8" ht="12.75" customHeight="1" x14ac:dyDescent="0.2">
      <c r="H951" s="10"/>
    </row>
    <row r="952" spans="8:8" ht="12.75" customHeight="1" x14ac:dyDescent="0.2">
      <c r="H952" s="10"/>
    </row>
    <row r="953" spans="8:8" ht="12.75" customHeight="1" x14ac:dyDescent="0.2">
      <c r="H953" s="10"/>
    </row>
    <row r="954" spans="8:8" ht="12.75" customHeight="1" x14ac:dyDescent="0.2">
      <c r="H954" s="10"/>
    </row>
    <row r="955" spans="8:8" ht="12.75" customHeight="1" x14ac:dyDescent="0.2">
      <c r="H955" s="10"/>
    </row>
    <row r="956" spans="8:8" ht="12.75" customHeight="1" x14ac:dyDescent="0.2">
      <c r="H956" s="10"/>
    </row>
    <row r="957" spans="8:8" ht="12.75" customHeight="1" x14ac:dyDescent="0.2">
      <c r="H957" s="10"/>
    </row>
    <row r="958" spans="8:8" ht="12.75" customHeight="1" x14ac:dyDescent="0.2">
      <c r="H958" s="10"/>
    </row>
    <row r="959" spans="8:8" ht="12.75" customHeight="1" x14ac:dyDescent="0.2">
      <c r="H959" s="10"/>
    </row>
    <row r="960" spans="8:8" ht="12.75" customHeight="1" x14ac:dyDescent="0.2">
      <c r="H960" s="10"/>
    </row>
    <row r="961" spans="8:8" ht="12.75" customHeight="1" x14ac:dyDescent="0.2">
      <c r="H961" s="10"/>
    </row>
    <row r="962" spans="8:8" ht="12.75" customHeight="1" x14ac:dyDescent="0.2">
      <c r="H962" s="10"/>
    </row>
    <row r="963" spans="8:8" ht="12.75" customHeight="1" x14ac:dyDescent="0.2">
      <c r="H963" s="10"/>
    </row>
    <row r="964" spans="8:8" ht="12.75" customHeight="1" x14ac:dyDescent="0.2">
      <c r="H964" s="10"/>
    </row>
    <row r="965" spans="8:8" ht="12.75" customHeight="1" x14ac:dyDescent="0.2">
      <c r="H965" s="10"/>
    </row>
    <row r="966" spans="8:8" ht="12.75" customHeight="1" x14ac:dyDescent="0.2">
      <c r="H966" s="10"/>
    </row>
    <row r="967" spans="8:8" ht="12.75" customHeight="1" x14ac:dyDescent="0.2">
      <c r="H967" s="10"/>
    </row>
    <row r="968" spans="8:8" ht="12.75" customHeight="1" x14ac:dyDescent="0.2">
      <c r="H968" s="10"/>
    </row>
    <row r="969" spans="8:8" ht="12.75" customHeight="1" x14ac:dyDescent="0.2">
      <c r="H969" s="10"/>
    </row>
    <row r="970" spans="8:8" ht="12.75" customHeight="1" x14ac:dyDescent="0.2">
      <c r="H970" s="10"/>
    </row>
    <row r="971" spans="8:8" ht="12.75" customHeight="1" x14ac:dyDescent="0.2">
      <c r="H971" s="10"/>
    </row>
    <row r="972" spans="8:8" ht="12.75" customHeight="1" x14ac:dyDescent="0.2">
      <c r="H972" s="10"/>
    </row>
    <row r="973" spans="8:8" ht="12.75" customHeight="1" x14ac:dyDescent="0.2">
      <c r="H973" s="10"/>
    </row>
    <row r="974" spans="8:8" ht="12.75" customHeight="1" x14ac:dyDescent="0.2">
      <c r="H974" s="10"/>
    </row>
    <row r="975" spans="8:8" ht="12.75" customHeight="1" x14ac:dyDescent="0.2">
      <c r="H975" s="10"/>
    </row>
    <row r="976" spans="8:8" ht="12.75" customHeight="1" x14ac:dyDescent="0.2">
      <c r="H976" s="10"/>
    </row>
    <row r="977" spans="8:8" ht="12.75" customHeight="1" x14ac:dyDescent="0.2">
      <c r="H977" s="10"/>
    </row>
    <row r="978" spans="8:8" ht="12.75" customHeight="1" x14ac:dyDescent="0.2">
      <c r="H978" s="10"/>
    </row>
    <row r="979" spans="8:8" ht="12.75" customHeight="1" x14ac:dyDescent="0.2">
      <c r="H979" s="10"/>
    </row>
    <row r="980" spans="8:8" ht="12.75" customHeight="1" x14ac:dyDescent="0.2">
      <c r="H980" s="10"/>
    </row>
    <row r="981" spans="8:8" ht="12.75" customHeight="1" x14ac:dyDescent="0.2">
      <c r="H981" s="10"/>
    </row>
    <row r="982" spans="8:8" ht="12.75" customHeight="1" x14ac:dyDescent="0.2">
      <c r="H982" s="10"/>
    </row>
    <row r="983" spans="8:8" ht="12.75" customHeight="1" x14ac:dyDescent="0.2">
      <c r="H983" s="10"/>
    </row>
    <row r="984" spans="8:8" ht="12.75" customHeight="1" x14ac:dyDescent="0.2">
      <c r="H984" s="10"/>
    </row>
    <row r="985" spans="8:8" ht="12.75" customHeight="1" x14ac:dyDescent="0.2">
      <c r="H985" s="10"/>
    </row>
    <row r="986" spans="8:8" ht="12.75" customHeight="1" x14ac:dyDescent="0.2">
      <c r="H986" s="10"/>
    </row>
    <row r="987" spans="8:8" ht="12.75" customHeight="1" x14ac:dyDescent="0.2">
      <c r="H987" s="10"/>
    </row>
    <row r="988" spans="8:8" ht="12.75" customHeight="1" x14ac:dyDescent="0.2">
      <c r="H988" s="10"/>
    </row>
    <row r="989" spans="8:8" ht="12.75" customHeight="1" x14ac:dyDescent="0.2">
      <c r="H989" s="10"/>
    </row>
    <row r="990" spans="8:8" ht="12.75" customHeight="1" x14ac:dyDescent="0.2">
      <c r="H990" s="10"/>
    </row>
    <row r="991" spans="8:8" ht="12.75" customHeight="1" x14ac:dyDescent="0.2">
      <c r="H991" s="10"/>
    </row>
    <row r="992" spans="8:8" ht="12.75" customHeight="1" x14ac:dyDescent="0.2">
      <c r="H992" s="10"/>
    </row>
    <row r="993" spans="8:8" ht="12.75" customHeight="1" x14ac:dyDescent="0.2">
      <c r="H993" s="10"/>
    </row>
    <row r="994" spans="8:8" ht="12.75" customHeight="1" x14ac:dyDescent="0.2">
      <c r="H994" s="10"/>
    </row>
    <row r="995" spans="8:8" ht="12.75" customHeight="1" x14ac:dyDescent="0.2">
      <c r="H995" s="10"/>
    </row>
    <row r="996" spans="8:8" ht="12.75" customHeight="1" x14ac:dyDescent="0.2">
      <c r="H996" s="10"/>
    </row>
    <row r="997" spans="8:8" ht="12.75" customHeight="1" x14ac:dyDescent="0.2">
      <c r="H997" s="10"/>
    </row>
    <row r="998" spans="8:8" ht="12.75" customHeight="1" x14ac:dyDescent="0.2">
      <c r="H998" s="10"/>
    </row>
    <row r="999" spans="8:8" ht="12.75" customHeight="1" x14ac:dyDescent="0.2">
      <c r="H999" s="10"/>
    </row>
    <row r="1000" spans="8:8" ht="12.75" customHeight="1" x14ac:dyDescent="0.2">
      <c r="H1000" s="10"/>
    </row>
  </sheetData>
  <mergeCells count="3">
    <mergeCell ref="A1:O1"/>
    <mergeCell ref="A2:O2"/>
    <mergeCell ref="A3:O3"/>
  </mergeCells>
  <pageMargins left="0.7" right="0.7" top="0.75" bottom="0.75" header="0" footer="0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Pheasant</dc:creator>
  <cp:lastModifiedBy>Stuart</cp:lastModifiedBy>
  <cp:lastPrinted>2021-10-05T01:56:16Z</cp:lastPrinted>
  <dcterms:created xsi:type="dcterms:W3CDTF">2020-01-07T04:51:45Z</dcterms:created>
  <dcterms:modified xsi:type="dcterms:W3CDTF">2021-10-05T04:33:21Z</dcterms:modified>
</cp:coreProperties>
</file>